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80" windowWidth="17415" windowHeight="8550" tabRatio="602" activeTab="2"/>
  </bookViews>
  <sheets>
    <sheet name="OTT Fiscal Impact Summary" sheetId="1" r:id="rId1"/>
    <sheet name="Line Item Detail for BARS" sheetId="2" r:id="rId2"/>
    <sheet name="OTT Fiscal Impact (Example)" sheetId="3" r:id="rId3"/>
  </sheets>
  <definedNames>
    <definedName name="_xlnm.Print_Area" localSheetId="2">'OTT Fiscal Impact (Example)'!$A$1:$O$44</definedName>
    <definedName name="_xlnm.Print_Area" localSheetId="0">'OTT Fiscal Impact Summary'!$A$1:$O$44</definedName>
  </definedNames>
  <calcPr calcId="162913"/>
</workbook>
</file>

<file path=xl/calcChain.xml><?xml version="1.0" encoding="utf-8"?>
<calcChain xmlns="http://schemas.openxmlformats.org/spreadsheetml/2006/main">
  <c r="J39" i="3" l="1"/>
  <c r="J40" i="3"/>
  <c r="J41" i="3"/>
  <c r="L24" i="3"/>
  <c r="L26" i="3" s="1"/>
  <c r="L23" i="3"/>
  <c r="N9" i="3"/>
  <c r="O9" i="3"/>
  <c r="M9" i="3"/>
  <c r="M12" i="3" s="1"/>
  <c r="M17" i="3" s="1"/>
  <c r="O12" i="3"/>
  <c r="O18" i="3" s="1"/>
  <c r="N12" i="3"/>
  <c r="L9" i="3"/>
  <c r="L12" i="3" s="1"/>
  <c r="L17" i="3" s="1"/>
  <c r="J16" i="3"/>
  <c r="J15" i="3"/>
  <c r="J9" i="3"/>
  <c r="J12" i="3" s="1"/>
  <c r="J18" i="3" s="1"/>
  <c r="I43" i="3"/>
  <c r="H43" i="3"/>
  <c r="O37" i="3"/>
  <c r="N37" i="3"/>
  <c r="M37" i="3"/>
  <c r="I37" i="3"/>
  <c r="H37" i="3"/>
  <c r="J24" i="3"/>
  <c r="J26" i="3" s="1"/>
  <c r="J23" i="3"/>
  <c r="I20" i="3"/>
  <c r="I21" i="3" s="1"/>
  <c r="I38" i="3" s="1"/>
  <c r="H20" i="3"/>
  <c r="H21" i="3" s="1"/>
  <c r="H38" i="3" s="1"/>
  <c r="I19" i="3"/>
  <c r="H19" i="3"/>
  <c r="I12" i="3"/>
  <c r="H12" i="3"/>
  <c r="C12" i="3"/>
  <c r="L37" i="3" l="1"/>
  <c r="J37" i="3"/>
  <c r="M14" i="3"/>
  <c r="M18" i="3"/>
  <c r="M19" i="3" s="1"/>
  <c r="N18" i="3"/>
  <c r="N14" i="3"/>
  <c r="N17" i="3"/>
  <c r="L18" i="3"/>
  <c r="L14" i="3"/>
  <c r="J17" i="3"/>
  <c r="O17" i="3"/>
  <c r="J14" i="3"/>
  <c r="J20" i="3" s="1"/>
  <c r="O14" i="3"/>
  <c r="H12" i="1"/>
  <c r="O21" i="1"/>
  <c r="N21" i="1"/>
  <c r="M21" i="1"/>
  <c r="L21" i="1"/>
  <c r="J21" i="1"/>
  <c r="I21" i="1"/>
  <c r="I37" i="1"/>
  <c r="O37" i="1"/>
  <c r="N37" i="1"/>
  <c r="M37" i="1"/>
  <c r="L37" i="1"/>
  <c r="H37" i="1"/>
  <c r="L20" i="1"/>
  <c r="O17" i="1"/>
  <c r="N17" i="1"/>
  <c r="M17" i="1"/>
  <c r="L17" i="1"/>
  <c r="J17" i="1"/>
  <c r="L19" i="3" l="1"/>
  <c r="O20" i="3"/>
  <c r="M20" i="3"/>
  <c r="M21" i="3" s="1"/>
  <c r="M38" i="3" s="1"/>
  <c r="M43" i="3" s="1"/>
  <c r="O19" i="3"/>
  <c r="O21" i="3" s="1"/>
  <c r="O38" i="3" s="1"/>
  <c r="O43" i="3" s="1"/>
  <c r="N19" i="3"/>
  <c r="N20" i="3"/>
  <c r="J19" i="3"/>
  <c r="J21" i="3" s="1"/>
  <c r="J38" i="3" s="1"/>
  <c r="J43" i="3" s="1"/>
  <c r="L20" i="3"/>
  <c r="L21" i="3" s="1"/>
  <c r="L38" i="3" s="1"/>
  <c r="L43" i="3" s="1"/>
  <c r="N18" i="1"/>
  <c r="M18" i="1"/>
  <c r="O14" i="1"/>
  <c r="N14" i="1"/>
  <c r="N19" i="1" s="1"/>
  <c r="J12" i="1"/>
  <c r="J20" i="1" s="1"/>
  <c r="J24" i="1"/>
  <c r="C12" i="1"/>
  <c r="J23" i="1"/>
  <c r="O43" i="1"/>
  <c r="N43" i="1"/>
  <c r="M43" i="1"/>
  <c r="L43" i="1"/>
  <c r="I43" i="1"/>
  <c r="H43" i="1"/>
  <c r="O12" i="1"/>
  <c r="O18" i="1" s="1"/>
  <c r="N12" i="1"/>
  <c r="M12" i="1"/>
  <c r="M14" i="1" s="1"/>
  <c r="L12" i="1"/>
  <c r="L14" i="1" s="1"/>
  <c r="H19" i="1"/>
  <c r="I19" i="1"/>
  <c r="H20" i="1"/>
  <c r="I12" i="1"/>
  <c r="I20" i="1"/>
  <c r="I38" i="1"/>
  <c r="N20" i="1"/>
  <c r="N38" i="1" s="1"/>
  <c r="J14" i="1"/>
  <c r="J18" i="1"/>
  <c r="O39" i="3" l="1"/>
  <c r="O40" i="3"/>
  <c r="O41" i="3"/>
  <c r="M41" i="3"/>
  <c r="M40" i="3"/>
  <c r="M39" i="3"/>
  <c r="L40" i="3"/>
  <c r="L39" i="3"/>
  <c r="L41" i="3"/>
  <c r="N21" i="3"/>
  <c r="N38" i="3" s="1"/>
  <c r="N43" i="3" s="1"/>
  <c r="J26" i="1"/>
  <c r="J37" i="1" s="1"/>
  <c r="H21" i="1"/>
  <c r="H38" i="1" s="1"/>
  <c r="M19" i="1"/>
  <c r="M20" i="1"/>
  <c r="J19" i="1"/>
  <c r="L19" i="1"/>
  <c r="L18" i="1"/>
  <c r="O19" i="1"/>
  <c r="N40" i="3" l="1"/>
  <c r="N39" i="3"/>
  <c r="N41" i="3"/>
  <c r="J38" i="1"/>
  <c r="J43" i="1" s="1"/>
  <c r="J40" i="1" s="1"/>
  <c r="M38" i="1"/>
  <c r="L38" i="1"/>
  <c r="O20" i="1"/>
  <c r="O38" i="1" s="1"/>
  <c r="J39" i="1" l="1"/>
  <c r="J41" i="1"/>
</calcChain>
</file>

<file path=xl/sharedStrings.xml><?xml version="1.0" encoding="utf-8"?>
<sst xmlns="http://schemas.openxmlformats.org/spreadsheetml/2006/main" count="246" uniqueCount="118">
  <si>
    <t>TOTAL ESTIMATED EXPENDITURES</t>
  </si>
  <si>
    <t>TOTAL FUNDING REQUEST</t>
  </si>
  <si>
    <t>General Funds</t>
  </si>
  <si>
    <t>Special Funds</t>
  </si>
  <si>
    <t>Federal Funds</t>
  </si>
  <si>
    <t>Reimbursable Funds</t>
  </si>
  <si>
    <t>Subtotal Benefits</t>
  </si>
  <si>
    <t>SUBTOTAL OPERATING EXPENSES</t>
  </si>
  <si>
    <t xml:space="preserve">sub-program </t>
  </si>
  <si>
    <t>sub-object</t>
  </si>
  <si>
    <t>0151</t>
  </si>
  <si>
    <t>0152</t>
  </si>
  <si>
    <t>0154</t>
  </si>
  <si>
    <t>0161</t>
  </si>
  <si>
    <t>0174</t>
  </si>
  <si>
    <t>0189</t>
  </si>
  <si>
    <t>sub-object title</t>
  </si>
  <si>
    <t>02</t>
  </si>
  <si>
    <t>0213</t>
  </si>
  <si>
    <t>0214</t>
  </si>
  <si>
    <t>0220</t>
  </si>
  <si>
    <t>pgm</t>
  </si>
  <si>
    <t xml:space="preserve">pgm </t>
  </si>
  <si>
    <t>obj</t>
  </si>
  <si>
    <t>Dept. of Budget &amp; Management</t>
  </si>
  <si>
    <t>State Agency or Group</t>
  </si>
  <si>
    <t>Priority Number</t>
  </si>
  <si>
    <t>Title of Request</t>
  </si>
  <si>
    <t>SUBTOTAL SALARIES &amp; BENEFITS</t>
  </si>
  <si>
    <t>REVENUE:</t>
  </si>
  <si>
    <t>Special Payment Payroll</t>
  </si>
  <si>
    <t>0289</t>
  </si>
  <si>
    <t>#</t>
  </si>
  <si>
    <t>Social Security</t>
  </si>
  <si>
    <t>Unemployment</t>
  </si>
  <si>
    <t xml:space="preserve">Turnover </t>
  </si>
  <si>
    <t>Turnover</t>
  </si>
  <si>
    <r>
      <t>25%</t>
    </r>
    <r>
      <rPr>
        <sz val="8"/>
        <rFont val="Arial"/>
        <family val="2"/>
      </rPr>
      <t xml:space="preserve"> first year only</t>
    </r>
  </si>
  <si>
    <t>rate</t>
  </si>
  <si>
    <t>0101</t>
  </si>
  <si>
    <t>Subtotal Positions &amp; Salaries</t>
  </si>
  <si>
    <t>01</t>
  </si>
  <si>
    <t>sub-</t>
  </si>
  <si>
    <t xml:space="preserve">program </t>
  </si>
  <si>
    <t>Over Target</t>
  </si>
  <si>
    <t>Estimate</t>
  </si>
  <si>
    <t>Appropriation</t>
  </si>
  <si>
    <t>In CSB Base</t>
  </si>
  <si>
    <t>Request</t>
  </si>
  <si>
    <t>0301</t>
  </si>
  <si>
    <t>0302</t>
  </si>
  <si>
    <t>0401</t>
  </si>
  <si>
    <t>0804</t>
  </si>
  <si>
    <t>0808</t>
  </si>
  <si>
    <t>0811</t>
  </si>
  <si>
    <t>0902</t>
  </si>
  <si>
    <t>Postage</t>
  </si>
  <si>
    <t>Telephone</t>
  </si>
  <si>
    <t>In-State Routine</t>
  </si>
  <si>
    <t>Printing &amp; Reproduction</t>
  </si>
  <si>
    <t>Equipment Rental</t>
  </si>
  <si>
    <t>Food Service</t>
  </si>
  <si>
    <t>1107</t>
  </si>
  <si>
    <t>1115</t>
  </si>
  <si>
    <t>Office Supplies</t>
  </si>
  <si>
    <t>Educational Equipment</t>
  </si>
  <si>
    <t>Office Equipment</t>
  </si>
  <si>
    <t>03</t>
  </si>
  <si>
    <t>04</t>
  </si>
  <si>
    <t>08</t>
  </si>
  <si>
    <t>09</t>
  </si>
  <si>
    <t>11</t>
  </si>
  <si>
    <t>Classification Code and Title &amp; Grade</t>
  </si>
  <si>
    <t>code</t>
  </si>
  <si>
    <t>title</t>
  </si>
  <si>
    <t>Grade-Step</t>
  </si>
  <si>
    <t>Department of "X"</t>
  </si>
  <si>
    <t>Project "XXX"</t>
  </si>
  <si>
    <t>0.28% of 0101</t>
  </si>
  <si>
    <t>25% first year only</t>
  </si>
  <si>
    <t>7.65% of 0220</t>
  </si>
  <si>
    <t>0.28% of 0220</t>
  </si>
  <si>
    <t>Retiree Health*</t>
  </si>
  <si>
    <t>Employee Retirement*</t>
  </si>
  <si>
    <t>FY 2021</t>
  </si>
  <si>
    <t>FY 2018</t>
  </si>
  <si>
    <t>FY 2022</t>
  </si>
  <si>
    <t>7.28% of 0101</t>
  </si>
  <si>
    <t>Budget Form DBM-DA-21B (Revised 5/17)</t>
  </si>
  <si>
    <t>FY 2019</t>
  </si>
  <si>
    <t xml:space="preserve"> FY 2020</t>
  </si>
  <si>
    <t>FY 2023</t>
  </si>
  <si>
    <t>AgencyCode</t>
  </si>
  <si>
    <t>UnitCode</t>
  </si>
  <si>
    <t>ProgCode</t>
  </si>
  <si>
    <t>SubProgCode</t>
  </si>
  <si>
    <t>ObjCode</t>
  </si>
  <si>
    <t>CompSubObjCode</t>
  </si>
  <si>
    <t>AgencySubObjCode</t>
  </si>
  <si>
    <t>Requested General Funds 2019 (Column 46)</t>
  </si>
  <si>
    <t>Requested Special Funds 2019 (Column 47)</t>
  </si>
  <si>
    <t>Requested Federal Funds 2019 (Column 48)</t>
  </si>
  <si>
    <t>Requested Reimbursable Funds 2019 (Column 49)</t>
  </si>
  <si>
    <t>Requested Nonbudgeted Funds 2019 (Column 50)</t>
  </si>
  <si>
    <t>Agency Justification for 2019 (Column 19)</t>
  </si>
  <si>
    <t>Request 2019 (Column 17)</t>
  </si>
  <si>
    <t>19.32% of 0101</t>
  </si>
  <si>
    <t>Over the Target Request Funding Detail</t>
  </si>
  <si>
    <t>Employee Health*</t>
  </si>
  <si>
    <t>0217</t>
  </si>
  <si>
    <t>Contractual Health*</t>
  </si>
  <si>
    <t>Use 0152 rate</t>
  </si>
  <si>
    <t xml:space="preserve">* Final rates for FY 2019 will be available later. </t>
  </si>
  <si>
    <t>1234</t>
  </si>
  <si>
    <t>admin officer ii</t>
  </si>
  <si>
    <t>14-base</t>
  </si>
  <si>
    <t xml:space="preserve">Total Agency 0152 </t>
  </si>
  <si>
    <t>/ Total Eligible PINS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</si>
</sst>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2" x14ac:knownFonts="1">
    <font>
      <sz val="10"/>
      <name val="Arial"/>
    </font>
    <font>
      <sz val="10"/>
      <name val="Arial"/>
      <family val="2"/>
    </font>
    <font>
      <sz val="8"/>
      <name val="Times New Roman"/>
      <family val="1"/>
    </font>
    <font>
      <sz val="8"/>
      <name val="Arial"/>
      <family val="2"/>
    </font>
    <font>
      <b/>
      <sz val="8"/>
      <name val="Arial"/>
      <family val="2"/>
    </font>
    <font>
      <b/>
      <u/>
      <sz val="8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i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</fills>
  <borders count="6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1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Border="1"/>
    <xf numFmtId="0" fontId="3" fillId="2" borderId="0" xfId="0" applyFont="1" applyFill="1" applyBorder="1"/>
    <xf numFmtId="0" fontId="3" fillId="0" borderId="1" xfId="0" applyFont="1" applyBorder="1"/>
    <xf numFmtId="0" fontId="3" fillId="0" borderId="2" xfId="0" applyFont="1" applyBorder="1"/>
    <xf numFmtId="0" fontId="5" fillId="2" borderId="0" xfId="0" applyFont="1" applyFill="1" applyBorder="1" applyAlignment="1">
      <alignment horizontal="center"/>
    </xf>
    <xf numFmtId="0" fontId="4" fillId="0" borderId="3" xfId="0" applyFont="1" applyBorder="1"/>
    <xf numFmtId="164" fontId="3" fillId="0" borderId="1" xfId="1" applyNumberFormat="1" applyFont="1" applyBorder="1"/>
    <xf numFmtId="164" fontId="3" fillId="0" borderId="0" xfId="1" applyNumberFormat="1" applyFont="1" applyBorder="1"/>
    <xf numFmtId="0" fontId="3" fillId="0" borderId="4" xfId="0" applyFont="1" applyBorder="1"/>
    <xf numFmtId="0" fontId="4" fillId="0" borderId="0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6" fillId="0" borderId="0" xfId="0" applyFont="1" applyAlignment="1"/>
    <xf numFmtId="0" fontId="8" fillId="0" borderId="0" xfId="0" applyNumberFormat="1" applyFont="1" applyBorder="1" applyAlignment="1">
      <alignment horizontal="right"/>
    </xf>
    <xf numFmtId="0" fontId="9" fillId="0" borderId="0" xfId="0" applyFont="1" applyAlignment="1"/>
    <xf numFmtId="0" fontId="10" fillId="0" borderId="0" xfId="0" applyFont="1"/>
    <xf numFmtId="0" fontId="8" fillId="0" borderId="0" xfId="0" applyFont="1" applyAlignment="1">
      <alignment horizontal="right"/>
    </xf>
    <xf numFmtId="0" fontId="9" fillId="0" borderId="5" xfId="0" applyFont="1" applyBorder="1" applyAlignment="1">
      <alignment horizontal="center"/>
    </xf>
    <xf numFmtId="0" fontId="10" fillId="2" borderId="5" xfId="0" applyFont="1" applyFill="1" applyBorder="1"/>
    <xf numFmtId="164" fontId="10" fillId="0" borderId="5" xfId="1" applyNumberFormat="1" applyFont="1" applyBorder="1"/>
    <xf numFmtId="164" fontId="7" fillId="0" borderId="7" xfId="1" applyNumberFormat="1" applyFont="1" applyBorder="1"/>
    <xf numFmtId="0" fontId="7" fillId="2" borderId="3" xfId="0" applyFont="1" applyFill="1" applyBorder="1"/>
    <xf numFmtId="164" fontId="7" fillId="0" borderId="3" xfId="1" applyNumberFormat="1" applyFont="1" applyBorder="1"/>
    <xf numFmtId="0" fontId="7" fillId="0" borderId="0" xfId="0" applyFont="1"/>
    <xf numFmtId="0" fontId="7" fillId="0" borderId="0" xfId="0" applyFont="1" applyBorder="1"/>
    <xf numFmtId="49" fontId="3" fillId="0" borderId="0" xfId="0" applyNumberFormat="1" applyFont="1"/>
    <xf numFmtId="49" fontId="2" fillId="0" borderId="0" xfId="0" applyNumberFormat="1" applyFont="1"/>
    <xf numFmtId="49" fontId="6" fillId="0" borderId="0" xfId="0" applyNumberFormat="1" applyFont="1" applyAlignment="1"/>
    <xf numFmtId="49" fontId="9" fillId="0" borderId="0" xfId="0" applyNumberFormat="1" applyFont="1" applyAlignment="1"/>
    <xf numFmtId="49" fontId="4" fillId="0" borderId="3" xfId="0" applyNumberFormat="1" applyFont="1" applyBorder="1"/>
    <xf numFmtId="49" fontId="9" fillId="0" borderId="5" xfId="0" applyNumberFormat="1" applyFont="1" applyBorder="1" applyAlignment="1">
      <alignment horizontal="center"/>
    </xf>
    <xf numFmtId="0" fontId="7" fillId="2" borderId="0" xfId="0" applyFont="1" applyFill="1" applyBorder="1"/>
    <xf numFmtId="164" fontId="4" fillId="0" borderId="0" xfId="1" applyNumberFormat="1" applyFont="1" applyBorder="1"/>
    <xf numFmtId="164" fontId="4" fillId="0" borderId="3" xfId="1" applyNumberFormat="1" applyFont="1" applyBorder="1"/>
    <xf numFmtId="0" fontId="4" fillId="0" borderId="8" xfId="0" applyFont="1" applyBorder="1" applyAlignment="1">
      <alignment horizontal="center" wrapText="1"/>
    </xf>
    <xf numFmtId="0" fontId="5" fillId="2" borderId="8" xfId="0" applyFont="1" applyFill="1" applyBorder="1" applyAlignment="1">
      <alignment horizontal="center"/>
    </xf>
    <xf numFmtId="0" fontId="4" fillId="0" borderId="9" xfId="0" applyFont="1" applyBorder="1" applyAlignment="1">
      <alignment horizontal="center" wrapText="1"/>
    </xf>
    <xf numFmtId="0" fontId="4" fillId="0" borderId="10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9" fillId="0" borderId="5" xfId="0" applyFont="1" applyBorder="1" applyAlignment="1">
      <alignment horizontal="right"/>
    </xf>
    <xf numFmtId="0" fontId="9" fillId="0" borderId="0" xfId="0" applyFont="1" applyBorder="1" applyAlignment="1"/>
    <xf numFmtId="0" fontId="7" fillId="2" borderId="12" xfId="0" applyFont="1" applyFill="1" applyBorder="1"/>
    <xf numFmtId="0" fontId="7" fillId="0" borderId="12" xfId="0" applyFont="1" applyBorder="1"/>
    <xf numFmtId="164" fontId="4" fillId="0" borderId="12" xfId="1" applyNumberFormat="1" applyFont="1" applyBorder="1"/>
    <xf numFmtId="0" fontId="7" fillId="2" borderId="13" xfId="0" applyFont="1" applyFill="1" applyBorder="1"/>
    <xf numFmtId="0" fontId="7" fillId="0" borderId="13" xfId="0" applyFont="1" applyBorder="1"/>
    <xf numFmtId="0" fontId="7" fillId="2" borderId="14" xfId="0" applyFont="1" applyFill="1" applyBorder="1"/>
    <xf numFmtId="0" fontId="7" fillId="0" borderId="14" xfId="0" applyFont="1" applyBorder="1"/>
    <xf numFmtId="0" fontId="3" fillId="2" borderId="13" xfId="0" applyFont="1" applyFill="1" applyBorder="1"/>
    <xf numFmtId="0" fontId="3" fillId="0" borderId="13" xfId="0" applyFont="1" applyBorder="1"/>
    <xf numFmtId="0" fontId="3" fillId="0" borderId="15" xfId="0" applyFont="1" applyBorder="1"/>
    <xf numFmtId="0" fontId="3" fillId="0" borderId="16" xfId="0" applyFont="1" applyBorder="1"/>
    <xf numFmtId="0" fontId="3" fillId="0" borderId="17" xfId="0" applyFont="1" applyBorder="1"/>
    <xf numFmtId="0" fontId="3" fillId="2" borderId="12" xfId="0" applyFont="1" applyFill="1" applyBorder="1"/>
    <xf numFmtId="0" fontId="3" fillId="0" borderId="12" xfId="0" applyFont="1" applyBorder="1"/>
    <xf numFmtId="0" fontId="3" fillId="0" borderId="18" xfId="0" applyFont="1" applyBorder="1"/>
    <xf numFmtId="0" fontId="3" fillId="0" borderId="19" xfId="0" applyFont="1" applyBorder="1"/>
    <xf numFmtId="0" fontId="3" fillId="0" borderId="20" xfId="0" applyFont="1" applyBorder="1"/>
    <xf numFmtId="0" fontId="3" fillId="2" borderId="14" xfId="0" applyFont="1" applyFill="1" applyBorder="1"/>
    <xf numFmtId="0" fontId="3" fillId="0" borderId="14" xfId="0" applyFont="1" applyBorder="1"/>
    <xf numFmtId="164" fontId="4" fillId="0" borderId="14" xfId="1" applyNumberFormat="1" applyFont="1" applyBorder="1"/>
    <xf numFmtId="0" fontId="3" fillId="0" borderId="21" xfId="0" applyFont="1" applyBorder="1"/>
    <xf numFmtId="0" fontId="3" fillId="0" borderId="22" xfId="0" applyFont="1" applyBorder="1"/>
    <xf numFmtId="0" fontId="3" fillId="0" borderId="23" xfId="0" applyFont="1" applyBorder="1"/>
    <xf numFmtId="164" fontId="7" fillId="0" borderId="18" xfId="1" applyNumberFormat="1" applyFont="1" applyFill="1" applyBorder="1"/>
    <xf numFmtId="164" fontId="7" fillId="0" borderId="18" xfId="1" applyNumberFormat="1" applyFont="1" applyBorder="1"/>
    <xf numFmtId="164" fontId="7" fillId="0" borderId="12" xfId="1" applyNumberFormat="1" applyFont="1" applyBorder="1"/>
    <xf numFmtId="0" fontId="7" fillId="0" borderId="24" xfId="0" applyFont="1" applyBorder="1" applyAlignment="1">
      <alignment horizontal="center"/>
    </xf>
    <xf numFmtId="0" fontId="4" fillId="0" borderId="25" xfId="0" applyFont="1" applyBorder="1" applyAlignment="1">
      <alignment horizontal="right"/>
    </xf>
    <xf numFmtId="0" fontId="7" fillId="0" borderId="26" xfId="0" applyFont="1" applyBorder="1" applyAlignment="1">
      <alignment horizontal="center"/>
    </xf>
    <xf numFmtId="49" fontId="7" fillId="0" borderId="26" xfId="0" quotePrefix="1" applyNumberFormat="1" applyFont="1" applyBorder="1" applyAlignment="1">
      <alignment horizontal="center" vertical="center"/>
    </xf>
    <xf numFmtId="0" fontId="7" fillId="0" borderId="26" xfId="0" applyFont="1" applyBorder="1" applyAlignment="1">
      <alignment vertical="center"/>
    </xf>
    <xf numFmtId="0" fontId="7" fillId="0" borderId="27" xfId="0" applyFont="1" applyBorder="1" applyAlignment="1">
      <alignment horizontal="center"/>
    </xf>
    <xf numFmtId="49" fontId="7" fillId="0" borderId="27" xfId="0" quotePrefix="1" applyNumberFormat="1" applyFont="1" applyBorder="1" applyAlignment="1">
      <alignment horizontal="center" vertical="center"/>
    </xf>
    <xf numFmtId="49" fontId="7" fillId="0" borderId="24" xfId="0" quotePrefix="1" applyNumberFormat="1" applyFont="1" applyBorder="1" applyAlignment="1">
      <alignment horizontal="center" vertical="center"/>
    </xf>
    <xf numFmtId="0" fontId="7" fillId="0" borderId="24" xfId="0" applyFont="1" applyBorder="1" applyAlignment="1">
      <alignment vertical="center"/>
    </xf>
    <xf numFmtId="0" fontId="3" fillId="0" borderId="28" xfId="0" applyFont="1" applyBorder="1"/>
    <xf numFmtId="49" fontId="3" fillId="0" borderId="28" xfId="0" quotePrefix="1" applyNumberFormat="1" applyFont="1" applyBorder="1" applyAlignment="1">
      <alignment horizontal="center" vertical="center"/>
    </xf>
    <xf numFmtId="0" fontId="3" fillId="0" borderId="28" xfId="0" applyFont="1" applyBorder="1" applyAlignment="1">
      <alignment vertical="center"/>
    </xf>
    <xf numFmtId="49" fontId="3" fillId="0" borderId="26" xfId="0" applyNumberFormat="1" applyFont="1" applyBorder="1" applyAlignment="1">
      <alignment horizontal="center" wrapText="1"/>
    </xf>
    <xf numFmtId="49" fontId="3" fillId="0" borderId="26" xfId="0" applyNumberFormat="1" applyFont="1" applyBorder="1" applyAlignment="1">
      <alignment horizontal="center"/>
    </xf>
    <xf numFmtId="0" fontId="3" fillId="0" borderId="26" xfId="0" applyFont="1" applyBorder="1"/>
    <xf numFmtId="49" fontId="3" fillId="0" borderId="27" xfId="0" applyNumberFormat="1" applyFont="1" applyBorder="1" applyAlignment="1">
      <alignment horizontal="center" wrapText="1"/>
    </xf>
    <xf numFmtId="49" fontId="3" fillId="0" borderId="27" xfId="0" applyNumberFormat="1" applyFont="1" applyBorder="1" applyAlignment="1">
      <alignment horizontal="center"/>
    </xf>
    <xf numFmtId="0" fontId="3" fillId="0" borderId="27" xfId="0" applyFont="1" applyBorder="1"/>
    <xf numFmtId="0" fontId="3" fillId="0" borderId="29" xfId="0" applyFont="1" applyBorder="1"/>
    <xf numFmtId="49" fontId="3" fillId="0" borderId="28" xfId="0" applyNumberFormat="1" applyFont="1" applyBorder="1" applyAlignment="1">
      <alignment horizontal="center" wrapText="1"/>
    </xf>
    <xf numFmtId="49" fontId="3" fillId="0" borderId="28" xfId="0" applyNumberFormat="1" applyFont="1" applyBorder="1" applyAlignment="1">
      <alignment horizontal="center"/>
    </xf>
    <xf numFmtId="0" fontId="3" fillId="0" borderId="30" xfId="0" applyFont="1" applyBorder="1"/>
    <xf numFmtId="0" fontId="7" fillId="0" borderId="31" xfId="0" applyFont="1" applyBorder="1"/>
    <xf numFmtId="49" fontId="4" fillId="0" borderId="31" xfId="0" applyNumberFormat="1" applyFont="1" applyBorder="1"/>
    <xf numFmtId="0" fontId="4" fillId="0" borderId="31" xfId="0" applyFont="1" applyBorder="1"/>
    <xf numFmtId="0" fontId="3" fillId="2" borderId="31" xfId="0" applyFont="1" applyFill="1" applyBorder="1"/>
    <xf numFmtId="49" fontId="3" fillId="0" borderId="12" xfId="0" applyNumberFormat="1" applyFont="1" applyBorder="1"/>
    <xf numFmtId="0" fontId="3" fillId="0" borderId="32" xfId="0" applyFont="1" applyBorder="1"/>
    <xf numFmtId="49" fontId="3" fillId="0" borderId="32" xfId="0" applyNumberFormat="1" applyFont="1" applyBorder="1"/>
    <xf numFmtId="0" fontId="3" fillId="2" borderId="32" xfId="0" applyFont="1" applyFill="1" applyBorder="1"/>
    <xf numFmtId="164" fontId="4" fillId="0" borderId="32" xfId="1" applyNumberFormat="1" applyFont="1" applyBorder="1"/>
    <xf numFmtId="0" fontId="3" fillId="0" borderId="33" xfId="0" applyFont="1" applyBorder="1"/>
    <xf numFmtId="0" fontId="3" fillId="0" borderId="34" xfId="0" applyFont="1" applyBorder="1"/>
    <xf numFmtId="0" fontId="4" fillId="0" borderId="10" xfId="0" applyFont="1" applyFill="1" applyBorder="1" applyAlignment="1">
      <alignment horizontal="center" wrapText="1"/>
    </xf>
    <xf numFmtId="0" fontId="3" fillId="0" borderId="16" xfId="0" applyFont="1" applyFill="1" applyBorder="1"/>
    <xf numFmtId="0" fontId="3" fillId="0" borderId="19" xfId="0" applyFont="1" applyFill="1" applyBorder="1"/>
    <xf numFmtId="0" fontId="3" fillId="0" borderId="22" xfId="0" applyFont="1" applyFill="1" applyBorder="1"/>
    <xf numFmtId="164" fontId="7" fillId="0" borderId="35" xfId="1" applyNumberFormat="1" applyFont="1" applyBorder="1"/>
    <xf numFmtId="0" fontId="7" fillId="0" borderId="16" xfId="0" applyFont="1" applyFill="1" applyBorder="1"/>
    <xf numFmtId="0" fontId="7" fillId="0" borderId="19" xfId="0" applyFont="1" applyFill="1" applyBorder="1"/>
    <xf numFmtId="0" fontId="7" fillId="0" borderId="22" xfId="0" applyFont="1" applyFill="1" applyBorder="1"/>
    <xf numFmtId="164" fontId="3" fillId="0" borderId="2" xfId="1" applyNumberFormat="1" applyFont="1" applyBorder="1"/>
    <xf numFmtId="0" fontId="3" fillId="0" borderId="2" xfId="0" applyFont="1" applyFill="1" applyBorder="1"/>
    <xf numFmtId="0" fontId="10" fillId="0" borderId="0" xfId="0" applyFont="1" applyBorder="1"/>
    <xf numFmtId="0" fontId="3" fillId="0" borderId="28" xfId="0" applyFont="1" applyBorder="1" applyAlignment="1">
      <alignment horizontal="center"/>
    </xf>
    <xf numFmtId="0" fontId="4" fillId="0" borderId="37" xfId="0" applyFont="1" applyBorder="1"/>
    <xf numFmtId="164" fontId="4" fillId="0" borderId="38" xfId="1" applyNumberFormat="1" applyFont="1" applyBorder="1" applyAlignment="1">
      <alignment horizontal="center"/>
    </xf>
    <xf numFmtId="0" fontId="4" fillId="0" borderId="39" xfId="0" applyFont="1" applyBorder="1" applyAlignment="1">
      <alignment horizontal="right"/>
    </xf>
    <xf numFmtId="0" fontId="4" fillId="0" borderId="40" xfId="0" applyFont="1" applyBorder="1" applyAlignment="1">
      <alignment horizontal="center" wrapText="1"/>
    </xf>
    <xf numFmtId="49" fontId="4" fillId="0" borderId="40" xfId="0" applyNumberFormat="1" applyFont="1" applyBorder="1" applyAlignment="1">
      <alignment horizontal="center" wrapText="1"/>
    </xf>
    <xf numFmtId="0" fontId="4" fillId="0" borderId="40" xfId="0" applyFont="1" applyBorder="1" applyAlignment="1">
      <alignment wrapText="1"/>
    </xf>
    <xf numFmtId="49" fontId="7" fillId="0" borderId="40" xfId="0" applyNumberFormat="1" applyFont="1" applyBorder="1" applyAlignment="1">
      <alignment horizontal="center"/>
    </xf>
    <xf numFmtId="49" fontId="7" fillId="0" borderId="5" xfId="0" quotePrefix="1" applyNumberFormat="1" applyFont="1" applyBorder="1" applyAlignment="1">
      <alignment horizontal="center"/>
    </xf>
    <xf numFmtId="0" fontId="4" fillId="0" borderId="41" xfId="0" applyFont="1" applyBorder="1" applyAlignment="1">
      <alignment horizontal="center" wrapText="1"/>
    </xf>
    <xf numFmtId="0" fontId="4" fillId="0" borderId="2" xfId="0" applyFont="1" applyFill="1" applyBorder="1" applyAlignment="1">
      <alignment horizontal="center" wrapText="1"/>
    </xf>
    <xf numFmtId="0" fontId="7" fillId="2" borderId="8" xfId="0" applyFont="1" applyFill="1" applyBorder="1"/>
    <xf numFmtId="0" fontId="4" fillId="0" borderId="31" xfId="0" applyFont="1" applyBorder="1" applyAlignment="1"/>
    <xf numFmtId="0" fontId="4" fillId="0" borderId="42" xfId="0" applyFont="1" applyBorder="1" applyAlignment="1"/>
    <xf numFmtId="164" fontId="4" fillId="0" borderId="31" xfId="1" applyNumberFormat="1" applyFont="1" applyBorder="1" applyAlignment="1"/>
    <xf numFmtId="0" fontId="4" fillId="2" borderId="31" xfId="0" applyFont="1" applyFill="1" applyBorder="1" applyAlignment="1"/>
    <xf numFmtId="0" fontId="3" fillId="0" borderId="31" xfId="0" applyFont="1" applyBorder="1" applyAlignment="1"/>
    <xf numFmtId="49" fontId="8" fillId="0" borderId="0" xfId="0" applyNumberFormat="1" applyFont="1" applyBorder="1" applyAlignment="1"/>
    <xf numFmtId="49" fontId="9" fillId="0" borderId="0" xfId="0" applyNumberFormat="1" applyFont="1" applyBorder="1" applyAlignment="1"/>
    <xf numFmtId="49" fontId="4" fillId="0" borderId="44" xfId="0" applyNumberFormat="1" applyFont="1" applyBorder="1" applyAlignment="1">
      <alignment horizontal="center" wrapText="1"/>
    </xf>
    <xf numFmtId="49" fontId="4" fillId="0" borderId="41" xfId="0" applyNumberFormat="1" applyFont="1" applyBorder="1" applyAlignment="1">
      <alignment horizontal="center" wrapText="1"/>
    </xf>
    <xf numFmtId="49" fontId="4" fillId="0" borderId="45" xfId="0" applyNumberFormat="1" applyFont="1" applyBorder="1" applyAlignment="1">
      <alignment horizontal="center" wrapText="1"/>
    </xf>
    <xf numFmtId="49" fontId="4" fillId="0" borderId="46" xfId="0" applyNumberFormat="1" applyFont="1" applyBorder="1" applyAlignment="1">
      <alignment horizontal="center" wrapText="1"/>
    </xf>
    <xf numFmtId="49" fontId="3" fillId="0" borderId="47" xfId="0" applyNumberFormat="1" applyFont="1" applyBorder="1" applyAlignment="1">
      <alignment horizontal="center"/>
    </xf>
    <xf numFmtId="49" fontId="3" fillId="0" borderId="48" xfId="0" applyNumberFormat="1" applyFont="1" applyBorder="1" applyAlignment="1">
      <alignment horizontal="center"/>
    </xf>
    <xf numFmtId="49" fontId="3" fillId="0" borderId="24" xfId="0" applyNumberFormat="1" applyFont="1" applyBorder="1" applyAlignment="1">
      <alignment horizontal="center"/>
    </xf>
    <xf numFmtId="49" fontId="4" fillId="0" borderId="49" xfId="0" applyNumberFormat="1" applyFont="1" applyBorder="1"/>
    <xf numFmtId="49" fontId="4" fillId="0" borderId="37" xfId="0" applyNumberFormat="1" applyFont="1" applyBorder="1"/>
    <xf numFmtId="49" fontId="4" fillId="0" borderId="50" xfId="0" applyNumberFormat="1" applyFont="1" applyBorder="1" applyAlignment="1">
      <alignment horizontal="center" wrapText="1"/>
    </xf>
    <xf numFmtId="49" fontId="9" fillId="0" borderId="5" xfId="0" applyNumberFormat="1" applyFont="1" applyBorder="1" applyAlignment="1">
      <alignment horizontal="left"/>
    </xf>
    <xf numFmtId="49" fontId="9" fillId="0" borderId="5" xfId="0" applyNumberFormat="1" applyFont="1" applyBorder="1" applyAlignment="1"/>
    <xf numFmtId="49" fontId="9" fillId="0" borderId="0" xfId="0" applyNumberFormat="1" applyFont="1" applyBorder="1"/>
    <xf numFmtId="49" fontId="7" fillId="0" borderId="0" xfId="0" applyNumberFormat="1" applyFont="1" applyBorder="1"/>
    <xf numFmtId="49" fontId="3" fillId="0" borderId="0" xfId="0" applyNumberFormat="1" applyFont="1" applyBorder="1"/>
    <xf numFmtId="0" fontId="4" fillId="0" borderId="46" xfId="0" applyFont="1" applyBorder="1" applyAlignment="1">
      <alignment horizontal="right" wrapText="1"/>
    </xf>
    <xf numFmtId="0" fontId="7" fillId="0" borderId="24" xfId="0" applyFont="1" applyBorder="1" applyAlignment="1">
      <alignment horizontal="right"/>
    </xf>
    <xf numFmtId="164" fontId="7" fillId="0" borderId="13" xfId="1" applyNumberFormat="1" applyFont="1" applyBorder="1"/>
    <xf numFmtId="49" fontId="3" fillId="0" borderId="37" xfId="0" applyNumberFormat="1" applyFont="1" applyBorder="1" applyAlignment="1">
      <alignment horizontal="center"/>
    </xf>
    <xf numFmtId="49" fontId="3" fillId="0" borderId="38" xfId="0" applyNumberFormat="1" applyFont="1" applyBorder="1" applyAlignment="1">
      <alignment horizontal="center"/>
    </xf>
    <xf numFmtId="49" fontId="4" fillId="0" borderId="8" xfId="0" applyNumberFormat="1" applyFont="1" applyBorder="1"/>
    <xf numFmtId="49" fontId="3" fillId="0" borderId="51" xfId="0" applyNumberFormat="1" applyFont="1" applyBorder="1" applyAlignment="1">
      <alignment horizontal="center"/>
    </xf>
    <xf numFmtId="49" fontId="3" fillId="0" borderId="48" xfId="0" applyNumberFormat="1" applyFont="1" applyBorder="1" applyAlignment="1">
      <alignment horizontal="center" wrapText="1"/>
    </xf>
    <xf numFmtId="49" fontId="3" fillId="0" borderId="48" xfId="0" quotePrefix="1" applyNumberFormat="1" applyFont="1" applyBorder="1" applyAlignment="1">
      <alignment horizontal="center" wrapText="1"/>
    </xf>
    <xf numFmtId="49" fontId="7" fillId="0" borderId="52" xfId="0" applyNumberFormat="1" applyFont="1" applyBorder="1" applyAlignment="1">
      <alignment horizontal="center" vertical="center"/>
    </xf>
    <xf numFmtId="0" fontId="3" fillId="0" borderId="12" xfId="0" applyFont="1" applyBorder="1" applyAlignment="1"/>
    <xf numFmtId="0" fontId="3" fillId="0" borderId="13" xfId="0" applyFont="1" applyBorder="1" applyAlignment="1"/>
    <xf numFmtId="0" fontId="3" fillId="0" borderId="14" xfId="0" applyFont="1" applyBorder="1" applyAlignment="1"/>
    <xf numFmtId="0" fontId="3" fillId="0" borderId="53" xfId="0" applyFont="1" applyBorder="1" applyAlignment="1">
      <alignment horizontal="right"/>
    </xf>
    <xf numFmtId="0" fontId="3" fillId="0" borderId="29" xfId="0" applyFont="1" applyBorder="1" applyAlignment="1">
      <alignment horizontal="right"/>
    </xf>
    <xf numFmtId="0" fontId="3" fillId="0" borderId="54" xfId="0" applyFont="1" applyBorder="1" applyAlignment="1">
      <alignment horizontal="right"/>
    </xf>
    <xf numFmtId="0" fontId="10" fillId="0" borderId="8" xfId="0" applyFont="1" applyBorder="1"/>
    <xf numFmtId="164" fontId="10" fillId="0" borderId="5" xfId="0" applyNumberFormat="1" applyFont="1" applyBorder="1"/>
    <xf numFmtId="164" fontId="10" fillId="0" borderId="36" xfId="0" applyNumberFormat="1" applyFont="1" applyBorder="1"/>
    <xf numFmtId="164" fontId="10" fillId="0" borderId="6" xfId="0" applyNumberFormat="1" applyFont="1" applyBorder="1"/>
    <xf numFmtId="164" fontId="4" fillId="0" borderId="5" xfId="1" applyNumberFormat="1" applyFont="1" applyBorder="1"/>
    <xf numFmtId="49" fontId="9" fillId="0" borderId="55" xfId="0" applyNumberFormat="1" applyFont="1" applyBorder="1" applyAlignment="1"/>
    <xf numFmtId="49" fontId="9" fillId="0" borderId="55" xfId="0" applyNumberFormat="1" applyFont="1" applyBorder="1" applyAlignment="1">
      <alignment horizontal="center"/>
    </xf>
    <xf numFmtId="0" fontId="9" fillId="0" borderId="55" xfId="0" applyFont="1" applyBorder="1" applyAlignment="1">
      <alignment horizontal="center"/>
    </xf>
    <xf numFmtId="0" fontId="9" fillId="0" borderId="55" xfId="0" applyFont="1" applyBorder="1" applyAlignment="1">
      <alignment horizontal="right"/>
    </xf>
    <xf numFmtId="0" fontId="10" fillId="2" borderId="55" xfId="0" applyFont="1" applyFill="1" applyBorder="1"/>
    <xf numFmtId="164" fontId="10" fillId="0" borderId="56" xfId="1" applyNumberFormat="1" applyFont="1" applyBorder="1"/>
    <xf numFmtId="164" fontId="10" fillId="0" borderId="57" xfId="1" applyNumberFormat="1" applyFont="1" applyBorder="1"/>
    <xf numFmtId="164" fontId="4" fillId="0" borderId="55" xfId="1" applyNumberFormat="1" applyFont="1" applyBorder="1"/>
    <xf numFmtId="164" fontId="10" fillId="0" borderId="55" xfId="1" applyNumberFormat="1" applyFont="1" applyBorder="1"/>
    <xf numFmtId="0" fontId="7" fillId="0" borderId="0" xfId="0" applyFont="1" applyAlignment="1">
      <alignment horizontal="center"/>
    </xf>
    <xf numFmtId="0" fontId="11" fillId="0" borderId="29" xfId="0" applyFont="1" applyFill="1" applyBorder="1" applyAlignment="1">
      <alignment horizontal="right"/>
    </xf>
    <xf numFmtId="164" fontId="3" fillId="0" borderId="13" xfId="1" applyNumberFormat="1" applyFont="1" applyFill="1" applyBorder="1"/>
    <xf numFmtId="164" fontId="3" fillId="0" borderId="12" xfId="1" applyNumberFormat="1" applyFont="1" applyFill="1" applyBorder="1"/>
    <xf numFmtId="164" fontId="3" fillId="0" borderId="12" xfId="1" applyNumberFormat="1" applyFont="1" applyBorder="1"/>
    <xf numFmtId="164" fontId="3" fillId="0" borderId="13" xfId="1" applyNumberFormat="1" applyFont="1" applyBorder="1"/>
    <xf numFmtId="164" fontId="3" fillId="0" borderId="14" xfId="1" applyNumberFormat="1" applyFont="1" applyFill="1" applyBorder="1"/>
    <xf numFmtId="0" fontId="4" fillId="3" borderId="3" xfId="0" applyFont="1" applyFill="1" applyBorder="1" applyAlignment="1">
      <alignment horizontal="right"/>
    </xf>
    <xf numFmtId="0" fontId="3" fillId="3" borderId="30" xfId="0" applyFont="1" applyFill="1" applyBorder="1" applyAlignment="1">
      <alignment horizontal="right"/>
    </xf>
    <xf numFmtId="0" fontId="8" fillId="3" borderId="5" xfId="0" applyFont="1" applyFill="1" applyBorder="1" applyAlignment="1">
      <alignment horizontal="right"/>
    </xf>
    <xf numFmtId="0" fontId="3" fillId="3" borderId="53" xfId="0" applyFont="1" applyFill="1" applyBorder="1"/>
    <xf numFmtId="49" fontId="3" fillId="0" borderId="40" xfId="0" applyNumberFormat="1" applyFont="1" applyBorder="1" applyAlignment="1">
      <alignment horizontal="center"/>
    </xf>
    <xf numFmtId="0" fontId="3" fillId="0" borderId="27" xfId="0" applyFont="1" applyBorder="1" applyAlignment="1">
      <alignment vertical="center"/>
    </xf>
    <xf numFmtId="0" fontId="0" fillId="0" borderId="0" xfId="0" applyAlignment="1">
      <alignment wrapText="1"/>
    </xf>
    <xf numFmtId="10" fontId="3" fillId="0" borderId="29" xfId="0" applyNumberFormat="1" applyFont="1" applyFill="1" applyBorder="1" applyAlignment="1">
      <alignment horizontal="right"/>
    </xf>
    <xf numFmtId="10" fontId="3" fillId="0" borderId="54" xfId="0" applyNumberFormat="1" applyFont="1" applyFill="1" applyBorder="1" applyAlignment="1">
      <alignment horizontal="right"/>
    </xf>
    <xf numFmtId="10" fontId="3" fillId="0" borderId="53" xfId="0" applyNumberFormat="1" applyFont="1" applyFill="1" applyBorder="1" applyAlignment="1">
      <alignment horizontal="right"/>
    </xf>
    <xf numFmtId="164" fontId="7" fillId="0" borderId="9" xfId="1" applyNumberFormat="1" applyFont="1" applyBorder="1"/>
    <xf numFmtId="164" fontId="7" fillId="0" borderId="62" xfId="1" applyNumberFormat="1" applyFont="1" applyBorder="1"/>
    <xf numFmtId="164" fontId="7" fillId="0" borderId="4" xfId="1" applyNumberFormat="1" applyFont="1" applyBorder="1"/>
    <xf numFmtId="164" fontId="3" fillId="0" borderId="4" xfId="1" applyNumberFormat="1" applyFont="1" applyFill="1" applyBorder="1"/>
    <xf numFmtId="164" fontId="3" fillId="0" borderId="11" xfId="1" applyNumberFormat="1" applyFont="1" applyFill="1" applyBorder="1"/>
    <xf numFmtId="164" fontId="7" fillId="0" borderId="8" xfId="1" applyNumberFormat="1" applyFont="1" applyBorder="1"/>
    <xf numFmtId="164" fontId="7" fillId="0" borderId="63" xfId="1" applyNumberFormat="1" applyFont="1" applyBorder="1"/>
    <xf numFmtId="164" fontId="7" fillId="0" borderId="1" xfId="1" applyNumberFormat="1" applyFont="1" applyBorder="1"/>
    <xf numFmtId="164" fontId="3" fillId="0" borderId="1" xfId="1" applyNumberFormat="1" applyFont="1" applyFill="1" applyBorder="1"/>
    <xf numFmtId="164" fontId="3" fillId="0" borderId="9" xfId="1" applyNumberFormat="1" applyFont="1" applyFill="1" applyBorder="1"/>
    <xf numFmtId="0" fontId="3" fillId="0" borderId="60" xfId="0" applyFont="1" applyFill="1" applyBorder="1" applyAlignment="1">
      <alignment horizontal="center" wrapText="1"/>
    </xf>
    <xf numFmtId="0" fontId="3" fillId="0" borderId="61" xfId="0" applyFont="1" applyFill="1" applyBorder="1" applyAlignment="1">
      <alignment horizontal="center" wrapText="1"/>
    </xf>
    <xf numFmtId="164" fontId="3" fillId="0" borderId="15" xfId="0" applyNumberFormat="1" applyFont="1" applyBorder="1"/>
    <xf numFmtId="164" fontId="3" fillId="0" borderId="18" xfId="1" applyNumberFormat="1" applyFont="1" applyBorder="1"/>
    <xf numFmtId="164" fontId="7" fillId="0" borderId="64" xfId="1" applyNumberFormat="1" applyFont="1" applyBorder="1"/>
    <xf numFmtId="164" fontId="3" fillId="0" borderId="2" xfId="1" applyNumberFormat="1" applyFont="1" applyFill="1" applyBorder="1"/>
    <xf numFmtId="164" fontId="3" fillId="0" borderId="10" xfId="1" applyNumberFormat="1" applyFont="1" applyFill="1" applyBorder="1"/>
    <xf numFmtId="164" fontId="10" fillId="0" borderId="6" xfId="1" applyNumberFormat="1" applyFont="1" applyBorder="1"/>
    <xf numFmtId="0" fontId="3" fillId="0" borderId="65" xfId="0" applyFont="1" applyBorder="1"/>
    <xf numFmtId="164" fontId="4" fillId="0" borderId="43" xfId="1" applyNumberFormat="1" applyFont="1" applyBorder="1" applyAlignment="1"/>
    <xf numFmtId="164" fontId="4" fillId="0" borderId="18" xfId="1" applyNumberFormat="1" applyFont="1" applyBorder="1"/>
    <xf numFmtId="0" fontId="4" fillId="0" borderId="41" xfId="0" applyFont="1" applyBorder="1" applyAlignment="1">
      <alignment wrapText="1"/>
    </xf>
    <xf numFmtId="0" fontId="4" fillId="0" borderId="58" xfId="0" applyFont="1" applyBorder="1" applyAlignment="1">
      <alignment wrapText="1"/>
    </xf>
    <xf numFmtId="0" fontId="4" fillId="0" borderId="46" xfId="0" applyFont="1" applyBorder="1" applyAlignment="1">
      <alignment horizontal="left" wrapText="1"/>
    </xf>
    <xf numFmtId="0" fontId="4" fillId="0" borderId="59" xfId="0" applyFont="1" applyBorder="1" applyAlignment="1">
      <alignment horizontal="left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364"/>
  <sheetViews>
    <sheetView view="pageLayout" zoomScale="115" zoomScaleNormal="115" zoomScaleSheetLayoutView="100" zoomScalePageLayoutView="115" workbookViewId="0">
      <selection activeCell="F15" sqref="F15:F16"/>
    </sheetView>
  </sheetViews>
  <sheetFormatPr defaultRowHeight="12.75" x14ac:dyDescent="0.2"/>
  <cols>
    <col min="1" max="1" width="4.42578125" style="148" customWidth="1"/>
    <col min="2" max="2" width="7.85546875" style="28" bestFit="1" customWidth="1"/>
    <col min="3" max="3" width="4.140625" style="2" customWidth="1"/>
    <col min="4" max="4" width="5.5703125" style="28" customWidth="1"/>
    <col min="5" max="5" width="16.7109375" style="2" customWidth="1"/>
    <col min="6" max="6" width="13.7109375" style="2" customWidth="1"/>
    <col min="7" max="7" width="0.5703125" style="2" customWidth="1"/>
    <col min="8" max="8" width="11.85546875" style="2" bestFit="1" customWidth="1"/>
    <col min="9" max="9" width="11.85546875" style="2" customWidth="1"/>
    <col min="10" max="10" width="10.5703125" style="2" customWidth="1"/>
    <col min="11" max="11" width="0.5703125" style="2" customWidth="1"/>
    <col min="12" max="15" width="10.5703125" style="2" customWidth="1"/>
    <col min="16" max="22" width="9.140625" style="2" customWidth="1"/>
  </cols>
  <sheetData>
    <row r="1" spans="1:15" x14ac:dyDescent="0.2">
      <c r="A1" s="132" t="s">
        <v>24</v>
      </c>
      <c r="L1" s="19" t="s">
        <v>25</v>
      </c>
      <c r="M1" s="165"/>
      <c r="N1" s="165"/>
      <c r="O1" s="165"/>
    </row>
    <row r="2" spans="1:15" x14ac:dyDescent="0.2">
      <c r="A2" s="132" t="s">
        <v>88</v>
      </c>
      <c r="B2" s="29"/>
      <c r="C2" s="1"/>
      <c r="D2" s="29"/>
      <c r="E2" s="1"/>
      <c r="F2" s="1"/>
      <c r="L2" s="16" t="s">
        <v>26</v>
      </c>
      <c r="M2" s="165"/>
      <c r="N2" s="114"/>
      <c r="O2" s="114"/>
    </row>
    <row r="3" spans="1:15" ht="12.75" customHeight="1" x14ac:dyDescent="0.2">
      <c r="A3" s="132" t="s">
        <v>107</v>
      </c>
      <c r="B3" s="30"/>
      <c r="C3" s="15"/>
      <c r="D3" s="30"/>
      <c r="E3" s="15"/>
      <c r="F3" s="15"/>
      <c r="G3" s="15"/>
      <c r="H3" s="15"/>
      <c r="I3" s="15"/>
      <c r="J3" s="15"/>
      <c r="K3" s="15"/>
      <c r="L3" s="16" t="s">
        <v>27</v>
      </c>
      <c r="M3" s="165"/>
      <c r="N3" s="165"/>
      <c r="O3" s="165"/>
    </row>
    <row r="4" spans="1:15" s="18" customFormat="1" ht="13.5" customHeight="1" x14ac:dyDescent="0.2">
      <c r="A4" s="133"/>
      <c r="B4" s="31"/>
      <c r="C4" s="17"/>
      <c r="D4" s="31"/>
      <c r="E4" s="17"/>
      <c r="F4" s="15"/>
      <c r="G4" s="17"/>
      <c r="H4" s="17"/>
      <c r="I4" s="17"/>
      <c r="J4" s="17"/>
      <c r="K4" s="17"/>
      <c r="L4" s="17"/>
      <c r="M4" s="17"/>
      <c r="N4" s="17"/>
      <c r="O4" s="44"/>
    </row>
    <row r="5" spans="1:15" s="18" customFormat="1" ht="13.5" customHeight="1" x14ac:dyDescent="0.2">
      <c r="A5" s="133"/>
      <c r="B5" s="31"/>
      <c r="C5" s="17"/>
      <c r="D5" s="31"/>
      <c r="E5" s="17"/>
      <c r="F5" s="17"/>
      <c r="G5" s="17"/>
      <c r="H5" s="17"/>
      <c r="I5" s="17"/>
      <c r="J5" s="17"/>
      <c r="K5" s="17"/>
      <c r="L5" s="17"/>
      <c r="M5" s="17"/>
      <c r="N5" s="17"/>
      <c r="O5" s="44"/>
    </row>
    <row r="6" spans="1:15" s="26" customFormat="1" ht="11.25" x14ac:dyDescent="0.2">
      <c r="A6" s="134"/>
      <c r="B6" s="135"/>
      <c r="C6" s="124"/>
      <c r="D6" s="217"/>
      <c r="E6" s="217"/>
      <c r="F6" s="218"/>
      <c r="G6" s="34"/>
      <c r="H6" s="12"/>
      <c r="I6" s="125"/>
      <c r="J6" s="125" t="s">
        <v>89</v>
      </c>
      <c r="K6" s="7"/>
      <c r="L6" s="13"/>
      <c r="M6" s="14"/>
      <c r="N6" s="14"/>
      <c r="O6" s="42"/>
    </row>
    <row r="7" spans="1:15" s="27" customFormat="1" ht="11.25" customHeight="1" x14ac:dyDescent="0.2">
      <c r="A7" s="134"/>
      <c r="B7" s="135" t="s">
        <v>42</v>
      </c>
      <c r="C7" s="124"/>
      <c r="D7" s="219" t="s">
        <v>72</v>
      </c>
      <c r="E7" s="219"/>
      <c r="F7" s="220"/>
      <c r="G7" s="34"/>
      <c r="H7" s="12" t="s">
        <v>85</v>
      </c>
      <c r="I7" s="125" t="s">
        <v>89</v>
      </c>
      <c r="J7" s="12" t="s">
        <v>44</v>
      </c>
      <c r="K7" s="7"/>
      <c r="L7" s="14" t="s">
        <v>90</v>
      </c>
      <c r="M7" s="14" t="s">
        <v>84</v>
      </c>
      <c r="N7" s="42" t="s">
        <v>86</v>
      </c>
      <c r="O7" s="42" t="s">
        <v>91</v>
      </c>
    </row>
    <row r="8" spans="1:15" s="26" customFormat="1" ht="11.25" customHeight="1" x14ac:dyDescent="0.2">
      <c r="A8" s="136" t="s">
        <v>22</v>
      </c>
      <c r="B8" s="137" t="s">
        <v>43</v>
      </c>
      <c r="C8" s="149" t="s">
        <v>32</v>
      </c>
      <c r="D8" s="179" t="s">
        <v>73</v>
      </c>
      <c r="E8" s="179" t="s">
        <v>74</v>
      </c>
      <c r="F8" s="179" t="s">
        <v>75</v>
      </c>
      <c r="G8" s="126"/>
      <c r="H8" s="37" t="s">
        <v>46</v>
      </c>
      <c r="I8" s="104" t="s">
        <v>47</v>
      </c>
      <c r="J8" s="37" t="s">
        <v>48</v>
      </c>
      <c r="K8" s="38"/>
      <c r="L8" s="39" t="s">
        <v>45</v>
      </c>
      <c r="M8" s="40" t="s">
        <v>45</v>
      </c>
      <c r="N8" s="40" t="s">
        <v>45</v>
      </c>
      <c r="O8" s="41" t="s">
        <v>45</v>
      </c>
    </row>
    <row r="9" spans="1:15" ht="11.1" customHeight="1" x14ac:dyDescent="0.2">
      <c r="A9" s="152"/>
      <c r="B9" s="153"/>
      <c r="C9" s="151"/>
      <c r="D9" s="162"/>
      <c r="E9" s="160"/>
      <c r="F9" s="160"/>
      <c r="G9" s="52"/>
      <c r="H9" s="53"/>
      <c r="I9" s="105"/>
      <c r="J9" s="181"/>
      <c r="K9" s="52"/>
      <c r="L9" s="54"/>
      <c r="M9" s="55"/>
      <c r="N9" s="55"/>
      <c r="O9" s="56"/>
    </row>
    <row r="10" spans="1:15" ht="11.1" customHeight="1" x14ac:dyDescent="0.2">
      <c r="A10" s="138"/>
      <c r="B10" s="153"/>
      <c r="C10" s="70"/>
      <c r="D10" s="163"/>
      <c r="E10" s="159"/>
      <c r="F10" s="159"/>
      <c r="G10" s="57"/>
      <c r="H10" s="58"/>
      <c r="I10" s="106"/>
      <c r="J10" s="182"/>
      <c r="K10" s="57"/>
      <c r="L10" s="59"/>
      <c r="M10" s="60"/>
      <c r="N10" s="60"/>
      <c r="O10" s="61"/>
    </row>
    <row r="11" spans="1:15" ht="12" customHeight="1" x14ac:dyDescent="0.2">
      <c r="A11" s="139"/>
      <c r="B11" s="140"/>
      <c r="C11" s="150"/>
      <c r="D11" s="164"/>
      <c r="E11" s="161"/>
      <c r="F11" s="161"/>
      <c r="G11" s="62"/>
      <c r="H11" s="63"/>
      <c r="I11" s="107"/>
      <c r="J11" s="64"/>
      <c r="K11" s="62"/>
      <c r="L11" s="65"/>
      <c r="M11" s="66"/>
      <c r="N11" s="66"/>
      <c r="O11" s="67"/>
    </row>
    <row r="12" spans="1:15" s="26" customFormat="1" ht="11.25" x14ac:dyDescent="0.2">
      <c r="A12" s="141"/>
      <c r="B12" s="142"/>
      <c r="C12" s="117">
        <f>SUM(C9:C11)</f>
        <v>0</v>
      </c>
      <c r="D12" s="122" t="s">
        <v>39</v>
      </c>
      <c r="E12" s="116"/>
      <c r="F12" s="118" t="s">
        <v>40</v>
      </c>
      <c r="G12" s="24"/>
      <c r="H12" s="25">
        <f>SUM(H9:H11)</f>
        <v>0</v>
      </c>
      <c r="I12" s="108">
        <f>SUM(I9:I11)</f>
        <v>0</v>
      </c>
      <c r="J12" s="36">
        <f>SUM(J9:J11)</f>
        <v>0</v>
      </c>
      <c r="K12" s="24"/>
      <c r="L12" s="23">
        <f>SUM(L9:L11)</f>
        <v>0</v>
      </c>
      <c r="M12" s="23">
        <f>SUM(M9:M11)</f>
        <v>0</v>
      </c>
      <c r="N12" s="23">
        <f>SUM(N9:N11)</f>
        <v>0</v>
      </c>
      <c r="O12" s="25">
        <f>SUM(O9:O11)</f>
        <v>0</v>
      </c>
    </row>
    <row r="13" spans="1:15" ht="25.5" customHeight="1" x14ac:dyDescent="0.2">
      <c r="A13" s="143" t="s">
        <v>21</v>
      </c>
      <c r="B13" s="120" t="s">
        <v>8</v>
      </c>
      <c r="C13" s="119" t="s">
        <v>23</v>
      </c>
      <c r="D13" s="120" t="s">
        <v>9</v>
      </c>
      <c r="E13" s="121" t="s">
        <v>16</v>
      </c>
      <c r="F13" s="72" t="s">
        <v>38</v>
      </c>
      <c r="G13" s="4"/>
      <c r="H13" s="3"/>
      <c r="I13" s="113"/>
      <c r="J13" s="35"/>
      <c r="K13" s="4"/>
      <c r="L13" s="5"/>
      <c r="M13" s="6"/>
      <c r="N13" s="6"/>
      <c r="O13" s="11"/>
    </row>
    <row r="14" spans="1:15" s="26" customFormat="1" ht="11.1" customHeight="1" x14ac:dyDescent="0.2">
      <c r="A14" s="152"/>
      <c r="B14" s="153"/>
      <c r="C14" s="73"/>
      <c r="D14" s="74" t="s">
        <v>10</v>
      </c>
      <c r="E14" s="75" t="s">
        <v>33</v>
      </c>
      <c r="F14" s="195" t="s">
        <v>87</v>
      </c>
      <c r="G14" s="48"/>
      <c r="H14" s="49"/>
      <c r="I14" s="109"/>
      <c r="J14" s="184">
        <f>ROUND(J12*0.0728,0)</f>
        <v>0</v>
      </c>
      <c r="K14" s="48"/>
      <c r="L14" s="202">
        <f>ROUND(L12*0.0728,0)</f>
        <v>0</v>
      </c>
      <c r="M14" s="202">
        <f>ROUND(M12*0.0728,0)</f>
        <v>0</v>
      </c>
      <c r="N14" s="197">
        <f>ROUND(N12*0.0728,0)</f>
        <v>0</v>
      </c>
      <c r="O14" s="197">
        <f>ROUND(O12*0.0728,0)</f>
        <v>0</v>
      </c>
    </row>
    <row r="15" spans="1:15" s="26" customFormat="1" ht="11.25" customHeight="1" x14ac:dyDescent="0.2">
      <c r="A15" s="155"/>
      <c r="B15" s="153"/>
      <c r="C15" s="76"/>
      <c r="D15" s="77" t="s">
        <v>11</v>
      </c>
      <c r="E15" s="191" t="s">
        <v>108</v>
      </c>
      <c r="F15" s="206" t="s">
        <v>116</v>
      </c>
      <c r="G15" s="45"/>
      <c r="H15" s="46"/>
      <c r="I15" s="110"/>
      <c r="J15" s="183"/>
      <c r="K15" s="45"/>
      <c r="L15" s="203"/>
      <c r="M15" s="203"/>
      <c r="N15" s="198"/>
      <c r="O15" s="198"/>
    </row>
    <row r="16" spans="1:15" s="26" customFormat="1" ht="22.5" x14ac:dyDescent="0.2">
      <c r="A16" s="138"/>
      <c r="B16" s="153"/>
      <c r="C16" s="76"/>
      <c r="D16" s="77" t="s">
        <v>12</v>
      </c>
      <c r="E16" s="191" t="s">
        <v>82</v>
      </c>
      <c r="F16" s="207" t="s">
        <v>117</v>
      </c>
      <c r="G16" s="45"/>
      <c r="H16" s="46"/>
      <c r="I16" s="110"/>
      <c r="J16" s="182"/>
      <c r="K16" s="45"/>
      <c r="L16" s="203"/>
      <c r="M16" s="203"/>
      <c r="N16" s="198"/>
      <c r="O16" s="198"/>
    </row>
    <row r="17" spans="1:15" s="26" customFormat="1" ht="11.1" customHeight="1" x14ac:dyDescent="0.2">
      <c r="A17" s="138"/>
      <c r="B17" s="153"/>
      <c r="C17" s="76"/>
      <c r="D17" s="77" t="s">
        <v>13</v>
      </c>
      <c r="E17" s="191" t="s">
        <v>83</v>
      </c>
      <c r="F17" s="193" t="s">
        <v>106</v>
      </c>
      <c r="G17" s="45"/>
      <c r="H17" s="46"/>
      <c r="I17" s="110"/>
      <c r="J17" s="182">
        <f>ROUND(+J12*0.1932,0)</f>
        <v>0</v>
      </c>
      <c r="K17" s="45"/>
      <c r="L17" s="204">
        <f>ROUND(+L12*0.1932,0)</f>
        <v>0</v>
      </c>
      <c r="M17" s="204">
        <f>ROUND(+M12*0.1932,0)</f>
        <v>0</v>
      </c>
      <c r="N17" s="199">
        <f>ROUND(+N12*0.1932,0)</f>
        <v>0</v>
      </c>
      <c r="O17" s="199">
        <f>ROUND(+O12*0.1932,0)</f>
        <v>0</v>
      </c>
    </row>
    <row r="18" spans="1:15" s="26" customFormat="1" ht="11.1" customHeight="1" x14ac:dyDescent="0.2">
      <c r="A18" s="71"/>
      <c r="B18" s="190"/>
      <c r="C18" s="71"/>
      <c r="D18" s="78" t="s">
        <v>14</v>
      </c>
      <c r="E18" s="79" t="s">
        <v>34</v>
      </c>
      <c r="F18" s="194" t="s">
        <v>78</v>
      </c>
      <c r="G18" s="50"/>
      <c r="H18" s="51"/>
      <c r="I18" s="111"/>
      <c r="J18" s="185">
        <f>ROUND(+J12*0.0028,0)</f>
        <v>0</v>
      </c>
      <c r="K18" s="50"/>
      <c r="L18" s="205">
        <f>ROUND(+L12*0.0028,0)</f>
        <v>0</v>
      </c>
      <c r="M18" s="205">
        <f>ROUND(+M12*0.0028,0)</f>
        <v>0</v>
      </c>
      <c r="N18" s="200">
        <f>ROUND(+N12*0.0028,0)</f>
        <v>0</v>
      </c>
      <c r="O18" s="200">
        <f>ROUND(+O12*0.0028,0)</f>
        <v>0</v>
      </c>
    </row>
    <row r="19" spans="1:15" s="26" customFormat="1" ht="11.25" x14ac:dyDescent="0.2">
      <c r="A19" s="154"/>
      <c r="B19" s="154"/>
      <c r="C19" s="8"/>
      <c r="D19" s="32"/>
      <c r="E19" s="8"/>
      <c r="F19" s="186" t="s">
        <v>6</v>
      </c>
      <c r="G19" s="24"/>
      <c r="H19" s="25">
        <f>SUM(H14:H18)</f>
        <v>0</v>
      </c>
      <c r="I19" s="108">
        <f>SUM(I14:I18)</f>
        <v>0</v>
      </c>
      <c r="J19" s="36">
        <f>SUM(J14:J18)</f>
        <v>0</v>
      </c>
      <c r="K19" s="24"/>
      <c r="L19" s="196">
        <f>SUM(L14:L18)</f>
        <v>0</v>
      </c>
      <c r="M19" s="23">
        <f>SUM(M14:M18)</f>
        <v>0</v>
      </c>
      <c r="N19" s="23">
        <f>SUM(N14:N18)</f>
        <v>0</v>
      </c>
      <c r="O19" s="201">
        <f>SUM(O14:O18)</f>
        <v>0</v>
      </c>
    </row>
    <row r="20" spans="1:15" ht="13.5" thickBot="1" x14ac:dyDescent="0.25">
      <c r="A20" s="158"/>
      <c r="B20" s="153"/>
      <c r="C20" s="115"/>
      <c r="D20" s="81" t="s">
        <v>15</v>
      </c>
      <c r="E20" s="82" t="s">
        <v>35</v>
      </c>
      <c r="F20" s="187" t="s">
        <v>79</v>
      </c>
      <c r="G20" s="4"/>
      <c r="H20" s="10">
        <f>+(H12+H14+H17+H18)*-0.25</f>
        <v>0</v>
      </c>
      <c r="I20" s="112">
        <f>+(I12+I14+I17+I18)*-0.25</f>
        <v>0</v>
      </c>
      <c r="J20" s="10">
        <f>ROUND((J12+J14+J17+J18)*-0.25,0)</f>
        <v>0</v>
      </c>
      <c r="K20" s="4"/>
      <c r="L20" s="9">
        <f>+(L12+L14+L17+L18)*-0.04</f>
        <v>0</v>
      </c>
      <c r="M20" s="9">
        <f>+(M12+M14+M17+M18)*-0.04</f>
        <v>0</v>
      </c>
      <c r="N20" s="9">
        <f>+(N12+N14+N17+N18)*-0.04</f>
        <v>0</v>
      </c>
      <c r="O20" s="10">
        <f>+(O12+O14+O17+O18)*-0.04</f>
        <v>0</v>
      </c>
    </row>
    <row r="21" spans="1:15" s="18" customFormat="1" thickBot="1" x14ac:dyDescent="0.25">
      <c r="A21" s="144"/>
      <c r="B21" s="33"/>
      <c r="C21" s="123" t="s">
        <v>41</v>
      </c>
      <c r="D21" s="33"/>
      <c r="E21" s="20"/>
      <c r="F21" s="188" t="s">
        <v>28</v>
      </c>
      <c r="G21" s="21"/>
      <c r="H21" s="22">
        <f>+H20+H19+H12</f>
        <v>0</v>
      </c>
      <c r="I21" s="22">
        <f>+I20+I19+I12</f>
        <v>0</v>
      </c>
      <c r="J21" s="22">
        <f>+J20+J19+J12</f>
        <v>0</v>
      </c>
      <c r="K21" s="21"/>
      <c r="L21" s="22">
        <f>+L20+L19+L12</f>
        <v>0</v>
      </c>
      <c r="M21" s="22">
        <f>+M20+M19+M12</f>
        <v>0</v>
      </c>
      <c r="N21" s="22">
        <f>+N20+N19+N12</f>
        <v>0</v>
      </c>
      <c r="O21" s="22">
        <f>+O20+O19+O12</f>
        <v>0</v>
      </c>
    </row>
    <row r="22" spans="1:15" ht="10.5" customHeight="1" x14ac:dyDescent="0.2">
      <c r="A22" s="152"/>
      <c r="B22" s="153"/>
      <c r="C22" s="84" t="s">
        <v>17</v>
      </c>
      <c r="D22" s="83" t="s">
        <v>20</v>
      </c>
      <c r="E22" s="85" t="s">
        <v>30</v>
      </c>
      <c r="F22" s="189"/>
      <c r="G22" s="52"/>
      <c r="H22" s="53"/>
      <c r="I22" s="105"/>
      <c r="J22" s="181"/>
      <c r="K22" s="52"/>
      <c r="L22" s="69"/>
      <c r="M22" s="69"/>
      <c r="N22" s="69"/>
      <c r="O22" s="69"/>
    </row>
    <row r="23" spans="1:15" ht="10.5" customHeight="1" x14ac:dyDescent="0.2">
      <c r="A23" s="138"/>
      <c r="B23" s="153"/>
      <c r="C23" s="87" t="s">
        <v>17</v>
      </c>
      <c r="D23" s="86" t="s">
        <v>18</v>
      </c>
      <c r="E23" s="88" t="s">
        <v>33</v>
      </c>
      <c r="F23" s="193" t="s">
        <v>80</v>
      </c>
      <c r="G23" s="57"/>
      <c r="H23" s="58"/>
      <c r="I23" s="106"/>
      <c r="J23" s="182">
        <f>ROUND(0.0765*J22,0)</f>
        <v>0</v>
      </c>
      <c r="K23" s="57"/>
      <c r="L23" s="69"/>
      <c r="M23" s="69"/>
      <c r="N23" s="69"/>
      <c r="O23" s="69"/>
    </row>
    <row r="24" spans="1:15" ht="10.5" customHeight="1" x14ac:dyDescent="0.2">
      <c r="A24" s="138"/>
      <c r="B24" s="153"/>
      <c r="C24" s="87" t="s">
        <v>17</v>
      </c>
      <c r="D24" s="86" t="s">
        <v>19</v>
      </c>
      <c r="E24" s="88" t="s">
        <v>34</v>
      </c>
      <c r="F24" s="193" t="s">
        <v>81</v>
      </c>
      <c r="G24" s="57"/>
      <c r="H24" s="58"/>
      <c r="I24" s="106"/>
      <c r="J24" s="183">
        <f>ROUND(0.0028*J22,0)</f>
        <v>0</v>
      </c>
      <c r="K24" s="57"/>
      <c r="L24" s="69"/>
      <c r="M24" s="69"/>
      <c r="N24" s="69"/>
      <c r="O24" s="69"/>
    </row>
    <row r="25" spans="1:15" ht="10.5" customHeight="1" x14ac:dyDescent="0.2">
      <c r="A25" s="138"/>
      <c r="B25" s="153"/>
      <c r="C25" s="87" t="s">
        <v>17</v>
      </c>
      <c r="D25" s="86" t="s">
        <v>109</v>
      </c>
      <c r="E25" s="88" t="s">
        <v>110</v>
      </c>
      <c r="F25" s="193" t="s">
        <v>111</v>
      </c>
      <c r="G25" s="57"/>
      <c r="H25" s="58"/>
      <c r="I25" s="106"/>
      <c r="J25" s="183"/>
      <c r="K25" s="57"/>
      <c r="L25" s="69"/>
      <c r="M25" s="69"/>
      <c r="N25" s="69"/>
      <c r="O25" s="69"/>
    </row>
    <row r="26" spans="1:15" ht="10.5" customHeight="1" x14ac:dyDescent="0.2">
      <c r="A26" s="138"/>
      <c r="B26" s="153"/>
      <c r="C26" s="87" t="s">
        <v>17</v>
      </c>
      <c r="D26" s="86" t="s">
        <v>31</v>
      </c>
      <c r="E26" s="88" t="s">
        <v>36</v>
      </c>
      <c r="F26" s="180" t="s">
        <v>37</v>
      </c>
      <c r="G26" s="57"/>
      <c r="H26" s="58"/>
      <c r="I26" s="106"/>
      <c r="J26" s="183">
        <f>ROUND(-0.25*SUM(J22:J24),0)</f>
        <v>0</v>
      </c>
      <c r="K26" s="57"/>
      <c r="L26" s="69"/>
      <c r="M26" s="69"/>
      <c r="N26" s="69"/>
      <c r="O26" s="69"/>
    </row>
    <row r="27" spans="1:15" ht="10.5" customHeight="1" x14ac:dyDescent="0.2">
      <c r="A27" s="138"/>
      <c r="B27" s="153"/>
      <c r="C27" s="87" t="s">
        <v>67</v>
      </c>
      <c r="D27" s="86" t="s">
        <v>49</v>
      </c>
      <c r="E27" s="88" t="s">
        <v>56</v>
      </c>
      <c r="F27" s="89"/>
      <c r="G27" s="57"/>
      <c r="H27" s="58"/>
      <c r="I27" s="106"/>
      <c r="J27" s="183"/>
      <c r="K27" s="57"/>
      <c r="L27" s="69"/>
      <c r="M27" s="69"/>
      <c r="N27" s="69"/>
      <c r="O27" s="69"/>
    </row>
    <row r="28" spans="1:15" ht="11.1" customHeight="1" x14ac:dyDescent="0.2">
      <c r="A28" s="138"/>
      <c r="B28" s="153"/>
      <c r="C28" s="87" t="s">
        <v>67</v>
      </c>
      <c r="D28" s="86" t="s">
        <v>50</v>
      </c>
      <c r="E28" s="88" t="s">
        <v>57</v>
      </c>
      <c r="F28" s="89"/>
      <c r="G28" s="57"/>
      <c r="H28" s="58"/>
      <c r="I28" s="106"/>
      <c r="J28" s="183"/>
      <c r="K28" s="57"/>
      <c r="L28" s="69"/>
      <c r="M28" s="69"/>
      <c r="N28" s="69"/>
      <c r="O28" s="69"/>
    </row>
    <row r="29" spans="1:15" ht="11.1" customHeight="1" x14ac:dyDescent="0.2">
      <c r="A29" s="138"/>
      <c r="B29" s="153"/>
      <c r="C29" s="87" t="s">
        <v>68</v>
      </c>
      <c r="D29" s="86" t="s">
        <v>51</v>
      </c>
      <c r="E29" s="88" t="s">
        <v>58</v>
      </c>
      <c r="F29" s="89"/>
      <c r="G29" s="57"/>
      <c r="H29" s="58"/>
      <c r="I29" s="106"/>
      <c r="J29" s="183"/>
      <c r="K29" s="57"/>
      <c r="L29" s="69"/>
      <c r="M29" s="69"/>
      <c r="N29" s="69"/>
      <c r="O29" s="69"/>
    </row>
    <row r="30" spans="1:15" ht="11.1" customHeight="1" x14ac:dyDescent="0.2">
      <c r="A30" s="138"/>
      <c r="B30" s="153"/>
      <c r="C30" s="87" t="s">
        <v>69</v>
      </c>
      <c r="D30" s="86" t="s">
        <v>52</v>
      </c>
      <c r="E30" s="88" t="s">
        <v>59</v>
      </c>
      <c r="F30" s="89"/>
      <c r="G30" s="57"/>
      <c r="H30" s="58"/>
      <c r="I30" s="106"/>
      <c r="J30" s="183"/>
      <c r="K30" s="57"/>
      <c r="L30" s="69"/>
      <c r="M30" s="69"/>
      <c r="N30" s="69"/>
      <c r="O30" s="69"/>
    </row>
    <row r="31" spans="1:15" ht="11.1" customHeight="1" x14ac:dyDescent="0.2">
      <c r="A31" s="138"/>
      <c r="B31" s="153"/>
      <c r="C31" s="87" t="s">
        <v>69</v>
      </c>
      <c r="D31" s="86" t="s">
        <v>53</v>
      </c>
      <c r="E31" s="88" t="s">
        <v>60</v>
      </c>
      <c r="F31" s="89"/>
      <c r="G31" s="57"/>
      <c r="H31" s="58"/>
      <c r="I31" s="106"/>
      <c r="J31" s="183"/>
      <c r="K31" s="57"/>
      <c r="L31" s="69"/>
      <c r="M31" s="69"/>
      <c r="N31" s="69"/>
      <c r="O31" s="69"/>
    </row>
    <row r="32" spans="1:15" ht="11.1" customHeight="1" x14ac:dyDescent="0.2">
      <c r="A32" s="138"/>
      <c r="B32" s="153"/>
      <c r="C32" s="87" t="s">
        <v>69</v>
      </c>
      <c r="D32" s="86" t="s">
        <v>54</v>
      </c>
      <c r="E32" s="88" t="s">
        <v>61</v>
      </c>
      <c r="F32" s="89"/>
      <c r="G32" s="57"/>
      <c r="H32" s="58"/>
      <c r="I32" s="106"/>
      <c r="J32" s="183"/>
      <c r="K32" s="57"/>
      <c r="L32" s="69"/>
      <c r="M32" s="69"/>
      <c r="N32" s="69"/>
      <c r="O32" s="69"/>
    </row>
    <row r="33" spans="1:15" ht="11.1" customHeight="1" x14ac:dyDescent="0.2">
      <c r="A33" s="138"/>
      <c r="B33" s="153"/>
      <c r="C33" s="87" t="s">
        <v>70</v>
      </c>
      <c r="D33" s="86" t="s">
        <v>55</v>
      </c>
      <c r="E33" s="88" t="s">
        <v>64</v>
      </c>
      <c r="F33" s="89"/>
      <c r="G33" s="57"/>
      <c r="H33" s="58"/>
      <c r="I33" s="106"/>
      <c r="J33" s="183"/>
      <c r="K33" s="57"/>
      <c r="L33" s="69"/>
      <c r="M33" s="69"/>
      <c r="N33" s="69"/>
      <c r="O33" s="69"/>
    </row>
    <row r="34" spans="1:15" ht="11.1" customHeight="1" x14ac:dyDescent="0.2">
      <c r="A34" s="138"/>
      <c r="B34" s="153"/>
      <c r="C34" s="87" t="s">
        <v>71</v>
      </c>
      <c r="D34" s="86" t="s">
        <v>62</v>
      </c>
      <c r="E34" s="88" t="s">
        <v>65</v>
      </c>
      <c r="F34" s="89"/>
      <c r="G34" s="57"/>
      <c r="H34" s="58"/>
      <c r="I34" s="106"/>
      <c r="J34" s="183"/>
      <c r="K34" s="57"/>
      <c r="L34" s="69"/>
      <c r="M34" s="69"/>
      <c r="N34" s="69"/>
      <c r="O34" s="69"/>
    </row>
    <row r="35" spans="1:15" ht="11.1" customHeight="1" x14ac:dyDescent="0.2">
      <c r="A35" s="138"/>
      <c r="B35" s="153"/>
      <c r="C35" s="87" t="s">
        <v>71</v>
      </c>
      <c r="D35" s="86" t="s">
        <v>63</v>
      </c>
      <c r="E35" s="88" t="s">
        <v>66</v>
      </c>
      <c r="F35" s="89"/>
      <c r="G35" s="57"/>
      <c r="H35" s="58"/>
      <c r="I35" s="106"/>
      <c r="J35" s="183"/>
      <c r="K35" s="57"/>
      <c r="L35" s="69"/>
      <c r="M35" s="69"/>
      <c r="N35" s="69"/>
      <c r="O35" s="69"/>
    </row>
    <row r="36" spans="1:15" ht="11.1" customHeight="1" thickBot="1" x14ac:dyDescent="0.25">
      <c r="A36" s="157"/>
      <c r="B36" s="156"/>
      <c r="C36" s="91"/>
      <c r="D36" s="90"/>
      <c r="E36" s="80"/>
      <c r="F36" s="92"/>
      <c r="G36" s="4"/>
      <c r="H36" s="3"/>
      <c r="I36" s="113"/>
      <c r="J36" s="35"/>
      <c r="K36" s="4"/>
      <c r="L36" s="5"/>
      <c r="M36" s="5"/>
      <c r="N36" s="5"/>
      <c r="O36" s="3"/>
    </row>
    <row r="37" spans="1:15" s="18" customFormat="1" thickBot="1" x14ac:dyDescent="0.25">
      <c r="A37" s="20"/>
      <c r="B37" s="20"/>
      <c r="C37" s="20"/>
      <c r="D37" s="33"/>
      <c r="E37" s="20"/>
      <c r="F37" s="43" t="s">
        <v>7</v>
      </c>
      <c r="G37" s="21"/>
      <c r="H37" s="166">
        <f>SUM(H22:H35)</f>
        <v>0</v>
      </c>
      <c r="I37" s="166">
        <f>SUM(I22:I35)</f>
        <v>0</v>
      </c>
      <c r="J37" s="166">
        <f>SUM(J22:J35)</f>
        <v>0</v>
      </c>
      <c r="K37" s="21"/>
      <c r="L37" s="166">
        <f>SUM(L22:L35)</f>
        <v>0</v>
      </c>
      <c r="M37" s="166">
        <f>SUM(M22:M35)</f>
        <v>0</v>
      </c>
      <c r="N37" s="166">
        <f>SUM(N22:N35)</f>
        <v>0</v>
      </c>
      <c r="O37" s="166">
        <f>SUM(O22:O35)</f>
        <v>0</v>
      </c>
    </row>
    <row r="38" spans="1:15" s="18" customFormat="1" thickBot="1" x14ac:dyDescent="0.25">
      <c r="A38" s="145" t="s">
        <v>0</v>
      </c>
      <c r="B38" s="144"/>
      <c r="C38" s="20"/>
      <c r="D38" s="33"/>
      <c r="E38" s="20"/>
      <c r="F38" s="43"/>
      <c r="G38" s="21"/>
      <c r="H38" s="166">
        <f>H21+H37</f>
        <v>0</v>
      </c>
      <c r="I38" s="167">
        <f>I21+I37</f>
        <v>0</v>
      </c>
      <c r="J38" s="169">
        <f>J21+J37</f>
        <v>0</v>
      </c>
      <c r="K38" s="21"/>
      <c r="L38" s="168">
        <f>L21+L37</f>
        <v>0</v>
      </c>
      <c r="M38" s="168">
        <f>M21+M37</f>
        <v>0</v>
      </c>
      <c r="N38" s="168">
        <f>N21+N37</f>
        <v>0</v>
      </c>
      <c r="O38" s="166">
        <f>O21+O37</f>
        <v>0</v>
      </c>
    </row>
    <row r="39" spans="1:15" x14ac:dyDescent="0.2">
      <c r="A39" s="146" t="s">
        <v>29</v>
      </c>
      <c r="B39" s="147"/>
      <c r="C39" s="93" t="s">
        <v>2</v>
      </c>
      <c r="D39" s="94"/>
      <c r="E39" s="95"/>
      <c r="F39" s="131"/>
      <c r="G39" s="96"/>
      <c r="H39" s="127"/>
      <c r="I39" s="128"/>
      <c r="J39" s="129">
        <f>J43*0.3</f>
        <v>0</v>
      </c>
      <c r="K39" s="130"/>
      <c r="L39" s="215"/>
      <c r="M39" s="215"/>
      <c r="N39" s="215"/>
      <c r="O39" s="215"/>
    </row>
    <row r="40" spans="1:15" ht="11.1" customHeight="1" x14ac:dyDescent="0.2">
      <c r="B40" s="148"/>
      <c r="C40" s="58" t="s">
        <v>3</v>
      </c>
      <c r="D40" s="97"/>
      <c r="E40" s="58"/>
      <c r="F40" s="58"/>
      <c r="G40" s="57"/>
      <c r="H40" s="58"/>
      <c r="I40" s="60"/>
      <c r="J40" s="47">
        <f>J43*0.4</f>
        <v>0</v>
      </c>
      <c r="K40" s="57"/>
      <c r="L40" s="216"/>
      <c r="M40" s="216"/>
      <c r="N40" s="216"/>
      <c r="O40" s="216"/>
    </row>
    <row r="41" spans="1:15" ht="11.1" customHeight="1" x14ac:dyDescent="0.2">
      <c r="B41" s="148"/>
      <c r="C41" s="58" t="s">
        <v>4</v>
      </c>
      <c r="D41" s="97"/>
      <c r="E41" s="58"/>
      <c r="F41" s="58"/>
      <c r="G41" s="57"/>
      <c r="H41" s="58"/>
      <c r="I41" s="60"/>
      <c r="J41" s="47">
        <f>J43*0.3</f>
        <v>0</v>
      </c>
      <c r="K41" s="57"/>
      <c r="L41" s="216"/>
      <c r="M41" s="216"/>
      <c r="N41" s="216"/>
      <c r="O41" s="216"/>
    </row>
    <row r="42" spans="1:15" ht="11.1" customHeight="1" thickBot="1" x14ac:dyDescent="0.25">
      <c r="B42" s="148"/>
      <c r="C42" s="98" t="s">
        <v>5</v>
      </c>
      <c r="D42" s="99"/>
      <c r="E42" s="98"/>
      <c r="F42" s="98"/>
      <c r="G42" s="100"/>
      <c r="H42" s="98"/>
      <c r="I42" s="103"/>
      <c r="J42" s="101"/>
      <c r="K42" s="100"/>
      <c r="L42" s="102"/>
      <c r="M42" s="102"/>
      <c r="N42" s="102"/>
      <c r="O42" s="102"/>
    </row>
    <row r="43" spans="1:15" s="114" customFormat="1" ht="12" x14ac:dyDescent="0.2">
      <c r="A43" s="170" t="s">
        <v>1</v>
      </c>
      <c r="B43" s="171"/>
      <c r="C43" s="172"/>
      <c r="D43" s="171"/>
      <c r="E43" s="172"/>
      <c r="F43" s="173"/>
      <c r="G43" s="174"/>
      <c r="H43" s="175">
        <f>SUM(H39:H42)</f>
        <v>0</v>
      </c>
      <c r="I43" s="176">
        <f>SUM(I39:I42)</f>
        <v>0</v>
      </c>
      <c r="J43" s="177">
        <f>J38</f>
        <v>0</v>
      </c>
      <c r="K43" s="174"/>
      <c r="L43" s="175">
        <f>SUM(L39:L42)</f>
        <v>0</v>
      </c>
      <c r="M43" s="175">
        <f>SUM(M39:M42)</f>
        <v>0</v>
      </c>
      <c r="N43" s="175">
        <f>SUM(N39:N42)</f>
        <v>0</v>
      </c>
      <c r="O43" s="178">
        <f>SUM(O39:O42)</f>
        <v>0</v>
      </c>
    </row>
    <row r="44" spans="1:15" ht="11.1" customHeight="1" x14ac:dyDescent="0.2">
      <c r="A44" s="148" t="s">
        <v>112</v>
      </c>
    </row>
    <row r="45" spans="1:15" ht="11.1" customHeight="1" x14ac:dyDescent="0.2"/>
    <row r="46" spans="1:15" ht="11.1" customHeight="1" x14ac:dyDescent="0.2"/>
    <row r="47" spans="1:15" ht="11.1" customHeight="1" x14ac:dyDescent="0.2"/>
    <row r="48" spans="1:15" ht="11.1" customHeight="1" x14ac:dyDescent="0.2"/>
    <row r="49" ht="11.1" customHeight="1" x14ac:dyDescent="0.2"/>
    <row r="50" ht="11.1" customHeight="1" x14ac:dyDescent="0.2"/>
    <row r="51" ht="11.1" customHeight="1" x14ac:dyDescent="0.2"/>
    <row r="52" ht="11.1" customHeight="1" x14ac:dyDescent="0.2"/>
    <row r="53" ht="11.1" customHeight="1" x14ac:dyDescent="0.2"/>
    <row r="54" ht="11.1" customHeight="1" x14ac:dyDescent="0.2"/>
    <row r="55" ht="11.1" customHeight="1" x14ac:dyDescent="0.2"/>
    <row r="56" ht="11.1" customHeight="1" x14ac:dyDescent="0.2"/>
    <row r="57" ht="11.1" customHeight="1" x14ac:dyDescent="0.2"/>
    <row r="58" ht="11.1" customHeight="1" x14ac:dyDescent="0.2"/>
    <row r="59" ht="11.1" customHeight="1" x14ac:dyDescent="0.2"/>
    <row r="60" ht="11.1" customHeight="1" x14ac:dyDescent="0.2"/>
    <row r="61" ht="11.1" customHeight="1" x14ac:dyDescent="0.2"/>
    <row r="62" ht="11.1" customHeight="1" x14ac:dyDescent="0.2"/>
    <row r="63" ht="11.1" customHeight="1" x14ac:dyDescent="0.2"/>
    <row r="64" ht="11.1" customHeight="1" x14ac:dyDescent="0.2"/>
    <row r="65" ht="11.1" customHeight="1" x14ac:dyDescent="0.2"/>
    <row r="66" ht="11.1" customHeight="1" x14ac:dyDescent="0.2"/>
    <row r="67" ht="11.1" customHeight="1" x14ac:dyDescent="0.2"/>
    <row r="68" ht="11.1" customHeight="1" x14ac:dyDescent="0.2"/>
    <row r="69" ht="11.1" customHeight="1" x14ac:dyDescent="0.2"/>
    <row r="70" ht="11.1" customHeight="1" x14ac:dyDescent="0.2"/>
    <row r="71" ht="11.1" customHeight="1" x14ac:dyDescent="0.2"/>
    <row r="72" ht="11.1" customHeight="1" x14ac:dyDescent="0.2"/>
    <row r="73" ht="11.1" customHeight="1" x14ac:dyDescent="0.2"/>
    <row r="74" ht="11.1" customHeight="1" x14ac:dyDescent="0.2"/>
    <row r="75" ht="11.1" customHeight="1" x14ac:dyDescent="0.2"/>
    <row r="76" ht="11.1" customHeight="1" x14ac:dyDescent="0.2"/>
    <row r="77" ht="11.1" customHeight="1" x14ac:dyDescent="0.2"/>
    <row r="78" ht="11.1" customHeight="1" x14ac:dyDescent="0.2"/>
    <row r="79" ht="11.1" customHeight="1" x14ac:dyDescent="0.2"/>
    <row r="80" ht="11.1" customHeight="1" x14ac:dyDescent="0.2"/>
    <row r="81" ht="11.1" customHeight="1" x14ac:dyDescent="0.2"/>
    <row r="82" ht="11.1" customHeight="1" x14ac:dyDescent="0.2"/>
    <row r="83" ht="11.1" customHeight="1" x14ac:dyDescent="0.2"/>
    <row r="84" ht="11.1" customHeight="1" x14ac:dyDescent="0.2"/>
    <row r="85" ht="11.1" customHeight="1" x14ac:dyDescent="0.2"/>
    <row r="86" ht="11.1" customHeight="1" x14ac:dyDescent="0.2"/>
    <row r="87" ht="11.1" customHeight="1" x14ac:dyDescent="0.2"/>
    <row r="88" ht="11.1" customHeight="1" x14ac:dyDescent="0.2"/>
    <row r="89" ht="11.1" customHeight="1" x14ac:dyDescent="0.2"/>
    <row r="90" ht="11.1" customHeight="1" x14ac:dyDescent="0.2"/>
    <row r="91" ht="11.1" customHeight="1" x14ac:dyDescent="0.2"/>
    <row r="92" ht="11.1" customHeight="1" x14ac:dyDescent="0.2"/>
    <row r="93" ht="11.1" customHeight="1" x14ac:dyDescent="0.2"/>
    <row r="94" ht="11.1" customHeight="1" x14ac:dyDescent="0.2"/>
    <row r="95" ht="11.1" customHeight="1" x14ac:dyDescent="0.2"/>
    <row r="96" ht="11.1" customHeight="1" x14ac:dyDescent="0.2"/>
    <row r="97" ht="11.1" customHeight="1" x14ac:dyDescent="0.2"/>
    <row r="98" ht="11.1" customHeight="1" x14ac:dyDescent="0.2"/>
    <row r="99" ht="11.1" customHeight="1" x14ac:dyDescent="0.2"/>
    <row r="100" ht="11.1" customHeight="1" x14ac:dyDescent="0.2"/>
    <row r="101" ht="11.1" customHeight="1" x14ac:dyDescent="0.2"/>
    <row r="102" ht="11.1" customHeight="1" x14ac:dyDescent="0.2"/>
    <row r="103" ht="11.1" customHeight="1" x14ac:dyDescent="0.2"/>
    <row r="104" ht="11.1" customHeight="1" x14ac:dyDescent="0.2"/>
    <row r="105" ht="11.1" customHeight="1" x14ac:dyDescent="0.2"/>
    <row r="106" ht="11.1" customHeight="1" x14ac:dyDescent="0.2"/>
    <row r="107" ht="11.1" customHeight="1" x14ac:dyDescent="0.2"/>
    <row r="108" ht="11.1" customHeight="1" x14ac:dyDescent="0.2"/>
    <row r="109" ht="11.1" customHeight="1" x14ac:dyDescent="0.2"/>
    <row r="110" ht="11.1" customHeight="1" x14ac:dyDescent="0.2"/>
    <row r="111" ht="11.1" customHeight="1" x14ac:dyDescent="0.2"/>
    <row r="112" ht="11.1" customHeight="1" x14ac:dyDescent="0.2"/>
    <row r="113" ht="11.1" customHeight="1" x14ac:dyDescent="0.2"/>
    <row r="114" ht="11.1" customHeight="1" x14ac:dyDescent="0.2"/>
    <row r="115" ht="11.1" customHeight="1" x14ac:dyDescent="0.2"/>
    <row r="116" ht="11.1" customHeight="1" x14ac:dyDescent="0.2"/>
    <row r="117" ht="11.1" customHeight="1" x14ac:dyDescent="0.2"/>
    <row r="118" ht="11.1" customHeight="1" x14ac:dyDescent="0.2"/>
    <row r="119" ht="11.1" customHeight="1" x14ac:dyDescent="0.2"/>
    <row r="120" ht="11.1" customHeight="1" x14ac:dyDescent="0.2"/>
    <row r="121" ht="11.1" customHeight="1" x14ac:dyDescent="0.2"/>
    <row r="122" ht="11.1" customHeight="1" x14ac:dyDescent="0.2"/>
    <row r="123" ht="11.1" customHeight="1" x14ac:dyDescent="0.2"/>
    <row r="124" ht="11.1" customHeight="1" x14ac:dyDescent="0.2"/>
    <row r="125" ht="11.1" customHeight="1" x14ac:dyDescent="0.2"/>
    <row r="126" ht="11.1" customHeight="1" x14ac:dyDescent="0.2"/>
    <row r="127" ht="11.1" customHeight="1" x14ac:dyDescent="0.2"/>
    <row r="128" ht="11.1" customHeight="1" x14ac:dyDescent="0.2"/>
    <row r="129" ht="11.1" customHeight="1" x14ac:dyDescent="0.2"/>
    <row r="130" ht="11.1" customHeight="1" x14ac:dyDescent="0.2"/>
    <row r="131" ht="11.1" customHeight="1" x14ac:dyDescent="0.2"/>
    <row r="132" ht="11.1" customHeight="1" x14ac:dyDescent="0.2"/>
    <row r="133" ht="11.1" customHeight="1" x14ac:dyDescent="0.2"/>
    <row r="134" ht="11.1" customHeight="1" x14ac:dyDescent="0.2"/>
    <row r="135" ht="11.1" customHeight="1" x14ac:dyDescent="0.2"/>
    <row r="136" ht="11.1" customHeight="1" x14ac:dyDescent="0.2"/>
    <row r="137" ht="11.1" customHeight="1" x14ac:dyDescent="0.2"/>
    <row r="138" ht="11.1" customHeight="1" x14ac:dyDescent="0.2"/>
    <row r="139" ht="11.1" customHeight="1" x14ac:dyDescent="0.2"/>
    <row r="140" ht="11.1" customHeight="1" x14ac:dyDescent="0.2"/>
    <row r="141" ht="11.1" customHeight="1" x14ac:dyDescent="0.2"/>
    <row r="142" ht="11.1" customHeight="1" x14ac:dyDescent="0.2"/>
    <row r="143" ht="11.1" customHeight="1" x14ac:dyDescent="0.2"/>
    <row r="144" ht="11.1" customHeight="1" x14ac:dyDescent="0.2"/>
    <row r="145" ht="11.1" customHeight="1" x14ac:dyDescent="0.2"/>
    <row r="146" ht="11.1" customHeight="1" x14ac:dyDescent="0.2"/>
    <row r="147" ht="11.1" customHeight="1" x14ac:dyDescent="0.2"/>
    <row r="148" ht="11.1" customHeight="1" x14ac:dyDescent="0.2"/>
    <row r="149" ht="11.1" customHeight="1" x14ac:dyDescent="0.2"/>
    <row r="150" ht="11.1" customHeight="1" x14ac:dyDescent="0.2"/>
    <row r="151" ht="11.1" customHeight="1" x14ac:dyDescent="0.2"/>
    <row r="152" ht="11.1" customHeight="1" x14ac:dyDescent="0.2"/>
    <row r="153" ht="11.1" customHeight="1" x14ac:dyDescent="0.2"/>
    <row r="154" ht="11.1" customHeight="1" x14ac:dyDescent="0.2"/>
    <row r="155" ht="11.1" customHeight="1" x14ac:dyDescent="0.2"/>
    <row r="156" ht="11.1" customHeight="1" x14ac:dyDescent="0.2"/>
    <row r="157" ht="11.1" customHeight="1" x14ac:dyDescent="0.2"/>
    <row r="158" ht="11.1" customHeight="1" x14ac:dyDescent="0.2"/>
    <row r="159" ht="11.1" customHeight="1" x14ac:dyDescent="0.2"/>
    <row r="160" ht="11.1" customHeight="1" x14ac:dyDescent="0.2"/>
    <row r="161" ht="11.1" customHeight="1" x14ac:dyDescent="0.2"/>
    <row r="162" ht="11.1" customHeight="1" x14ac:dyDescent="0.2"/>
    <row r="163" ht="11.1" customHeight="1" x14ac:dyDescent="0.2"/>
    <row r="164" ht="11.1" customHeight="1" x14ac:dyDescent="0.2"/>
    <row r="165" ht="11.1" customHeight="1" x14ac:dyDescent="0.2"/>
    <row r="166" ht="11.1" customHeight="1" x14ac:dyDescent="0.2"/>
    <row r="167" ht="11.1" customHeight="1" x14ac:dyDescent="0.2"/>
    <row r="168" ht="11.1" customHeight="1" x14ac:dyDescent="0.2"/>
    <row r="169" ht="11.1" customHeight="1" x14ac:dyDescent="0.2"/>
    <row r="170" ht="11.1" customHeight="1" x14ac:dyDescent="0.2"/>
    <row r="171" ht="11.1" customHeight="1" x14ac:dyDescent="0.2"/>
    <row r="172" ht="11.1" customHeight="1" x14ac:dyDescent="0.2"/>
    <row r="173" ht="11.1" customHeight="1" x14ac:dyDescent="0.2"/>
    <row r="174" ht="11.1" customHeight="1" x14ac:dyDescent="0.2"/>
    <row r="175" ht="11.1" customHeight="1" x14ac:dyDescent="0.2"/>
    <row r="176" ht="11.1" customHeight="1" x14ac:dyDescent="0.2"/>
    <row r="177" ht="11.1" customHeight="1" x14ac:dyDescent="0.2"/>
    <row r="178" ht="11.1" customHeight="1" x14ac:dyDescent="0.2"/>
    <row r="179" ht="11.1" customHeight="1" x14ac:dyDescent="0.2"/>
    <row r="180" ht="11.1" customHeight="1" x14ac:dyDescent="0.2"/>
    <row r="181" ht="11.1" customHeight="1" x14ac:dyDescent="0.2"/>
    <row r="182" ht="11.1" customHeight="1" x14ac:dyDescent="0.2"/>
    <row r="183" ht="11.1" customHeight="1" x14ac:dyDescent="0.2"/>
    <row r="184" ht="11.1" customHeight="1" x14ac:dyDescent="0.2"/>
    <row r="185" ht="11.1" customHeight="1" x14ac:dyDescent="0.2"/>
    <row r="186" ht="11.1" customHeight="1" x14ac:dyDescent="0.2"/>
    <row r="187" ht="11.1" customHeight="1" x14ac:dyDescent="0.2"/>
    <row r="188" ht="11.1" customHeight="1" x14ac:dyDescent="0.2"/>
    <row r="189" ht="11.1" customHeight="1" x14ac:dyDescent="0.2"/>
    <row r="190" ht="11.1" customHeight="1" x14ac:dyDescent="0.2"/>
    <row r="191" ht="11.1" customHeight="1" x14ac:dyDescent="0.2"/>
    <row r="192" ht="11.1" customHeight="1" x14ac:dyDescent="0.2"/>
    <row r="193" ht="11.1" customHeight="1" x14ac:dyDescent="0.2"/>
    <row r="194" ht="11.1" customHeight="1" x14ac:dyDescent="0.2"/>
    <row r="195" ht="11.1" customHeight="1" x14ac:dyDescent="0.2"/>
    <row r="196" ht="11.1" customHeight="1" x14ac:dyDescent="0.2"/>
    <row r="197" ht="11.1" customHeight="1" x14ac:dyDescent="0.2"/>
    <row r="198" ht="11.1" customHeight="1" x14ac:dyDescent="0.2"/>
    <row r="199" ht="11.1" customHeight="1" x14ac:dyDescent="0.2"/>
    <row r="200" ht="11.1" customHeight="1" x14ac:dyDescent="0.2"/>
    <row r="201" ht="11.1" customHeight="1" x14ac:dyDescent="0.2"/>
    <row r="202" ht="11.1" customHeight="1" x14ac:dyDescent="0.2"/>
    <row r="203" ht="11.1" customHeight="1" x14ac:dyDescent="0.2"/>
    <row r="204" ht="11.1" customHeight="1" x14ac:dyDescent="0.2"/>
    <row r="205" ht="11.1" customHeight="1" x14ac:dyDescent="0.2"/>
    <row r="206" ht="11.1" customHeight="1" x14ac:dyDescent="0.2"/>
    <row r="207" ht="11.1" customHeight="1" x14ac:dyDescent="0.2"/>
    <row r="208" ht="11.1" customHeight="1" x14ac:dyDescent="0.2"/>
    <row r="209" ht="11.1" customHeight="1" x14ac:dyDescent="0.2"/>
    <row r="210" ht="11.1" customHeight="1" x14ac:dyDescent="0.2"/>
    <row r="211" ht="11.1" customHeight="1" x14ac:dyDescent="0.2"/>
    <row r="212" ht="11.1" customHeight="1" x14ac:dyDescent="0.2"/>
    <row r="213" ht="11.1" customHeight="1" x14ac:dyDescent="0.2"/>
    <row r="214" ht="11.1" customHeight="1" x14ac:dyDescent="0.2"/>
    <row r="215" ht="11.1" customHeight="1" x14ac:dyDescent="0.2"/>
    <row r="216" ht="11.1" customHeight="1" x14ac:dyDescent="0.2"/>
    <row r="217" ht="11.1" customHeight="1" x14ac:dyDescent="0.2"/>
    <row r="218" ht="11.1" customHeight="1" x14ac:dyDescent="0.2"/>
    <row r="219" ht="11.1" customHeight="1" x14ac:dyDescent="0.2"/>
    <row r="220" ht="11.1" customHeight="1" x14ac:dyDescent="0.2"/>
    <row r="221" ht="11.1" customHeight="1" x14ac:dyDescent="0.2"/>
    <row r="222" ht="11.1" customHeight="1" x14ac:dyDescent="0.2"/>
    <row r="223" ht="11.1" customHeight="1" x14ac:dyDescent="0.2"/>
    <row r="224" ht="11.1" customHeight="1" x14ac:dyDescent="0.2"/>
    <row r="225" ht="11.1" customHeight="1" x14ac:dyDescent="0.2"/>
    <row r="226" ht="11.1" customHeight="1" x14ac:dyDescent="0.2"/>
    <row r="227" ht="11.1" customHeight="1" x14ac:dyDescent="0.2"/>
    <row r="228" ht="11.1" customHeight="1" x14ac:dyDescent="0.2"/>
    <row r="229" ht="11.1" customHeight="1" x14ac:dyDescent="0.2"/>
    <row r="230" ht="11.1" customHeight="1" x14ac:dyDescent="0.2"/>
    <row r="231" ht="11.1" customHeight="1" x14ac:dyDescent="0.2"/>
    <row r="232" ht="11.1" customHeight="1" x14ac:dyDescent="0.2"/>
    <row r="233" ht="11.1" customHeight="1" x14ac:dyDescent="0.2"/>
    <row r="234" ht="11.1" customHeight="1" x14ac:dyDescent="0.2"/>
    <row r="235" ht="11.1" customHeight="1" x14ac:dyDescent="0.2"/>
    <row r="236" ht="11.1" customHeight="1" x14ac:dyDescent="0.2"/>
    <row r="237" ht="11.1" customHeight="1" x14ac:dyDescent="0.2"/>
    <row r="238" ht="11.1" customHeight="1" x14ac:dyDescent="0.2"/>
    <row r="239" ht="11.1" customHeight="1" x14ac:dyDescent="0.2"/>
    <row r="240" ht="11.1" customHeight="1" x14ac:dyDescent="0.2"/>
    <row r="241" ht="11.1" customHeight="1" x14ac:dyDescent="0.2"/>
    <row r="242" ht="11.1" customHeight="1" x14ac:dyDescent="0.2"/>
    <row r="243" ht="11.1" customHeight="1" x14ac:dyDescent="0.2"/>
    <row r="244" ht="11.1" customHeight="1" x14ac:dyDescent="0.2"/>
    <row r="245" ht="11.1" customHeight="1" x14ac:dyDescent="0.2"/>
    <row r="246" ht="11.1" customHeight="1" x14ac:dyDescent="0.2"/>
    <row r="247" ht="11.1" customHeight="1" x14ac:dyDescent="0.2"/>
    <row r="248" ht="11.1" customHeight="1" x14ac:dyDescent="0.2"/>
    <row r="249" ht="11.1" customHeight="1" x14ac:dyDescent="0.2"/>
    <row r="250" ht="11.1" customHeight="1" x14ac:dyDescent="0.2"/>
    <row r="251" ht="11.1" customHeight="1" x14ac:dyDescent="0.2"/>
    <row r="252" ht="11.1" customHeight="1" x14ac:dyDescent="0.2"/>
    <row r="253" ht="11.1" customHeight="1" x14ac:dyDescent="0.2"/>
    <row r="254" ht="11.1" customHeight="1" x14ac:dyDescent="0.2"/>
    <row r="255" ht="11.1" customHeight="1" x14ac:dyDescent="0.2"/>
    <row r="256" ht="11.1" customHeight="1" x14ac:dyDescent="0.2"/>
    <row r="257" ht="11.1" customHeight="1" x14ac:dyDescent="0.2"/>
    <row r="258" ht="11.1" customHeight="1" x14ac:dyDescent="0.2"/>
    <row r="259" ht="11.1" customHeight="1" x14ac:dyDescent="0.2"/>
    <row r="260" ht="11.1" customHeight="1" x14ac:dyDescent="0.2"/>
    <row r="261" ht="11.1" customHeight="1" x14ac:dyDescent="0.2"/>
    <row r="262" ht="11.1" customHeight="1" x14ac:dyDescent="0.2"/>
    <row r="263" ht="11.1" customHeight="1" x14ac:dyDescent="0.2"/>
    <row r="264" ht="11.1" customHeight="1" x14ac:dyDescent="0.2"/>
    <row r="265" ht="11.1" customHeight="1" x14ac:dyDescent="0.2"/>
    <row r="266" ht="11.1" customHeight="1" x14ac:dyDescent="0.2"/>
    <row r="267" ht="11.1" customHeight="1" x14ac:dyDescent="0.2"/>
    <row r="268" ht="11.1" customHeight="1" x14ac:dyDescent="0.2"/>
    <row r="269" ht="11.1" customHeight="1" x14ac:dyDescent="0.2"/>
    <row r="270" ht="11.1" customHeight="1" x14ac:dyDescent="0.2"/>
    <row r="271" ht="11.1" customHeight="1" x14ac:dyDescent="0.2"/>
    <row r="272" ht="11.1" customHeight="1" x14ac:dyDescent="0.2"/>
    <row r="273" ht="11.1" customHeight="1" x14ac:dyDescent="0.2"/>
    <row r="274" ht="11.1" customHeight="1" x14ac:dyDescent="0.2"/>
    <row r="275" ht="11.1" customHeight="1" x14ac:dyDescent="0.2"/>
    <row r="276" ht="11.1" customHeight="1" x14ac:dyDescent="0.2"/>
    <row r="277" ht="11.1" customHeight="1" x14ac:dyDescent="0.2"/>
    <row r="278" ht="11.1" customHeight="1" x14ac:dyDescent="0.2"/>
    <row r="279" ht="11.1" customHeight="1" x14ac:dyDescent="0.2"/>
    <row r="280" ht="11.1" customHeight="1" x14ac:dyDescent="0.2"/>
    <row r="281" ht="11.1" customHeight="1" x14ac:dyDescent="0.2"/>
    <row r="282" ht="11.1" customHeight="1" x14ac:dyDescent="0.2"/>
    <row r="283" ht="11.1" customHeight="1" x14ac:dyDescent="0.2"/>
    <row r="284" ht="11.1" customHeight="1" x14ac:dyDescent="0.2"/>
    <row r="285" ht="11.1" customHeight="1" x14ac:dyDescent="0.2"/>
    <row r="286" ht="11.1" customHeight="1" x14ac:dyDescent="0.2"/>
    <row r="287" ht="11.1" customHeight="1" x14ac:dyDescent="0.2"/>
    <row r="288" ht="11.1" customHeight="1" x14ac:dyDescent="0.2"/>
    <row r="289" ht="11.1" customHeight="1" x14ac:dyDescent="0.2"/>
    <row r="290" ht="11.1" customHeight="1" x14ac:dyDescent="0.2"/>
    <row r="291" ht="11.1" customHeight="1" x14ac:dyDescent="0.2"/>
    <row r="292" ht="11.1" customHeight="1" x14ac:dyDescent="0.2"/>
    <row r="293" ht="11.1" customHeight="1" x14ac:dyDescent="0.2"/>
    <row r="294" ht="11.1" customHeight="1" x14ac:dyDescent="0.2"/>
    <row r="295" ht="11.1" customHeight="1" x14ac:dyDescent="0.2"/>
    <row r="296" ht="11.1" customHeight="1" x14ac:dyDescent="0.2"/>
    <row r="297" ht="11.1" customHeight="1" x14ac:dyDescent="0.2"/>
    <row r="298" ht="11.1" customHeight="1" x14ac:dyDescent="0.2"/>
    <row r="299" ht="11.1" customHeight="1" x14ac:dyDescent="0.2"/>
    <row r="300" ht="11.1" customHeight="1" x14ac:dyDescent="0.2"/>
    <row r="301" ht="11.1" customHeight="1" x14ac:dyDescent="0.2"/>
    <row r="302" ht="11.1" customHeight="1" x14ac:dyDescent="0.2"/>
    <row r="303" ht="11.1" customHeight="1" x14ac:dyDescent="0.2"/>
    <row r="304" ht="11.1" customHeight="1" x14ac:dyDescent="0.2"/>
    <row r="305" ht="11.1" customHeight="1" x14ac:dyDescent="0.2"/>
    <row r="306" ht="11.1" customHeight="1" x14ac:dyDescent="0.2"/>
    <row r="307" ht="11.1" customHeight="1" x14ac:dyDescent="0.2"/>
    <row r="308" ht="11.1" customHeight="1" x14ac:dyDescent="0.2"/>
    <row r="309" ht="11.1" customHeight="1" x14ac:dyDescent="0.2"/>
    <row r="310" ht="11.1" customHeight="1" x14ac:dyDescent="0.2"/>
    <row r="311" ht="11.1" customHeight="1" x14ac:dyDescent="0.2"/>
    <row r="312" ht="11.1" customHeight="1" x14ac:dyDescent="0.2"/>
    <row r="313" ht="11.1" customHeight="1" x14ac:dyDescent="0.2"/>
    <row r="314" ht="11.1" customHeight="1" x14ac:dyDescent="0.2"/>
    <row r="315" ht="11.1" customHeight="1" x14ac:dyDescent="0.2"/>
    <row r="316" ht="11.1" customHeight="1" x14ac:dyDescent="0.2"/>
    <row r="317" ht="11.1" customHeight="1" x14ac:dyDescent="0.2"/>
    <row r="318" ht="11.1" customHeight="1" x14ac:dyDescent="0.2"/>
    <row r="319" ht="11.1" customHeight="1" x14ac:dyDescent="0.2"/>
    <row r="320" ht="11.1" customHeight="1" x14ac:dyDescent="0.2"/>
    <row r="321" ht="11.1" customHeight="1" x14ac:dyDescent="0.2"/>
    <row r="322" ht="11.1" customHeight="1" x14ac:dyDescent="0.2"/>
    <row r="323" ht="11.1" customHeight="1" x14ac:dyDescent="0.2"/>
    <row r="324" ht="11.1" customHeight="1" x14ac:dyDescent="0.2"/>
    <row r="325" ht="11.1" customHeight="1" x14ac:dyDescent="0.2"/>
    <row r="326" ht="11.1" customHeight="1" x14ac:dyDescent="0.2"/>
    <row r="327" ht="11.1" customHeight="1" x14ac:dyDescent="0.2"/>
    <row r="328" ht="11.1" customHeight="1" x14ac:dyDescent="0.2"/>
    <row r="329" ht="11.1" customHeight="1" x14ac:dyDescent="0.2"/>
    <row r="330" ht="11.1" customHeight="1" x14ac:dyDescent="0.2"/>
    <row r="331" ht="11.1" customHeight="1" x14ac:dyDescent="0.2"/>
    <row r="332" ht="11.1" customHeight="1" x14ac:dyDescent="0.2"/>
    <row r="333" ht="11.1" customHeight="1" x14ac:dyDescent="0.2"/>
    <row r="334" ht="11.1" customHeight="1" x14ac:dyDescent="0.2"/>
    <row r="335" ht="11.1" customHeight="1" x14ac:dyDescent="0.2"/>
    <row r="336" ht="11.1" customHeight="1" x14ac:dyDescent="0.2"/>
    <row r="337" ht="11.1" customHeight="1" x14ac:dyDescent="0.2"/>
    <row r="338" ht="11.1" customHeight="1" x14ac:dyDescent="0.2"/>
    <row r="339" ht="11.1" customHeight="1" x14ac:dyDescent="0.2"/>
    <row r="340" ht="11.1" customHeight="1" x14ac:dyDescent="0.2"/>
    <row r="341" ht="11.1" customHeight="1" x14ac:dyDescent="0.2"/>
    <row r="342" ht="11.1" customHeight="1" x14ac:dyDescent="0.2"/>
    <row r="343" ht="11.1" customHeight="1" x14ac:dyDescent="0.2"/>
    <row r="344" ht="11.1" customHeight="1" x14ac:dyDescent="0.2"/>
    <row r="345" ht="11.1" customHeight="1" x14ac:dyDescent="0.2"/>
    <row r="346" ht="11.1" customHeight="1" x14ac:dyDescent="0.2"/>
    <row r="347" ht="11.1" customHeight="1" x14ac:dyDescent="0.2"/>
    <row r="348" ht="11.1" customHeight="1" x14ac:dyDescent="0.2"/>
    <row r="349" ht="11.1" customHeight="1" x14ac:dyDescent="0.2"/>
    <row r="350" ht="11.1" customHeight="1" x14ac:dyDescent="0.2"/>
    <row r="351" ht="11.1" customHeight="1" x14ac:dyDescent="0.2"/>
    <row r="352" ht="11.1" customHeight="1" x14ac:dyDescent="0.2"/>
    <row r="353" ht="11.1" customHeight="1" x14ac:dyDescent="0.2"/>
    <row r="354" ht="11.1" customHeight="1" x14ac:dyDescent="0.2"/>
    <row r="355" ht="11.1" customHeight="1" x14ac:dyDescent="0.2"/>
    <row r="356" ht="11.1" customHeight="1" x14ac:dyDescent="0.2"/>
    <row r="357" ht="11.1" customHeight="1" x14ac:dyDescent="0.2"/>
    <row r="358" ht="11.1" customHeight="1" x14ac:dyDescent="0.2"/>
    <row r="359" ht="11.1" customHeight="1" x14ac:dyDescent="0.2"/>
    <row r="360" ht="11.1" customHeight="1" x14ac:dyDescent="0.2"/>
    <row r="361" ht="11.1" customHeight="1" x14ac:dyDescent="0.2"/>
    <row r="362" ht="11.1" customHeight="1" x14ac:dyDescent="0.2"/>
    <row r="363" ht="11.1" customHeight="1" x14ac:dyDescent="0.2"/>
    <row r="364" ht="11.1" customHeight="1" x14ac:dyDescent="0.2"/>
  </sheetData>
  <mergeCells count="1">
    <mergeCell ref="D7:F7"/>
  </mergeCells>
  <phoneticPr fontId="3" type="noConversion"/>
  <pageMargins left="0.5" right="0.5" top="1" bottom="0.5" header="0.5" footer="0.25"/>
  <pageSetup firstPageNumber="102" orientation="landscape" useFirstPageNumber="1" r:id="rId1"/>
  <headerFooter alignWithMargins="0">
    <oddHeader>&amp;C&amp;"Line Printer,Bold"&amp;9BUDGET ESTIMATES
FY 2019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"/>
  <sheetViews>
    <sheetView workbookViewId="0">
      <selection activeCell="G20" sqref="G20"/>
    </sheetView>
  </sheetViews>
  <sheetFormatPr defaultRowHeight="12.75" x14ac:dyDescent="0.2"/>
  <cols>
    <col min="1" max="14" width="12.5703125" customWidth="1"/>
  </cols>
  <sheetData>
    <row r="1" spans="1:14" ht="51" x14ac:dyDescent="0.2">
      <c r="A1" s="192" t="s">
        <v>92</v>
      </c>
      <c r="B1" s="192" t="s">
        <v>93</v>
      </c>
      <c r="C1" s="192" t="s">
        <v>94</v>
      </c>
      <c r="D1" s="192" t="s">
        <v>95</v>
      </c>
      <c r="E1" s="192" t="s">
        <v>96</v>
      </c>
      <c r="F1" s="192" t="s">
        <v>97</v>
      </c>
      <c r="G1" s="192" t="s">
        <v>98</v>
      </c>
      <c r="H1" s="192" t="s">
        <v>105</v>
      </c>
      <c r="I1" s="192" t="s">
        <v>99</v>
      </c>
      <c r="J1" s="192" t="s">
        <v>100</v>
      </c>
      <c r="K1" s="192" t="s">
        <v>101</v>
      </c>
      <c r="L1" s="192" t="s">
        <v>102</v>
      </c>
      <c r="M1" s="192" t="s">
        <v>103</v>
      </c>
      <c r="N1" s="192" t="s">
        <v>104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364"/>
  <sheetViews>
    <sheetView tabSelected="1" view="pageLayout" zoomScale="115" zoomScaleNormal="115" zoomScaleSheetLayoutView="100" zoomScalePageLayoutView="115" workbookViewId="0">
      <selection activeCell="H14" sqref="H14"/>
    </sheetView>
  </sheetViews>
  <sheetFormatPr defaultRowHeight="12.75" x14ac:dyDescent="0.2"/>
  <cols>
    <col min="1" max="1" width="4.42578125" style="148" customWidth="1"/>
    <col min="2" max="2" width="7.85546875" style="28" bestFit="1" customWidth="1"/>
    <col min="3" max="3" width="4.140625" style="2" customWidth="1"/>
    <col min="4" max="4" width="5.5703125" style="28" customWidth="1"/>
    <col min="5" max="5" width="16.7109375" style="2" customWidth="1"/>
    <col min="6" max="6" width="13.7109375" style="2" customWidth="1"/>
    <col min="7" max="7" width="0.5703125" style="2" customWidth="1"/>
    <col min="8" max="8" width="11.85546875" style="2" bestFit="1" customWidth="1"/>
    <col min="9" max="9" width="11.85546875" style="2" customWidth="1"/>
    <col min="10" max="10" width="10.5703125" style="2" customWidth="1"/>
    <col min="11" max="11" width="0.5703125" style="2" customWidth="1"/>
    <col min="12" max="15" width="10.5703125" style="2" customWidth="1"/>
    <col min="16" max="22" width="9.140625" style="2" customWidth="1"/>
  </cols>
  <sheetData>
    <row r="1" spans="1:15" x14ac:dyDescent="0.2">
      <c r="A1" s="132" t="s">
        <v>24</v>
      </c>
      <c r="L1" s="19" t="s">
        <v>25</v>
      </c>
      <c r="M1" s="165" t="s">
        <v>76</v>
      </c>
      <c r="N1" s="165"/>
      <c r="O1" s="165"/>
    </row>
    <row r="2" spans="1:15" x14ac:dyDescent="0.2">
      <c r="A2" s="132" t="s">
        <v>88</v>
      </c>
      <c r="B2" s="29"/>
      <c r="C2" s="1"/>
      <c r="D2" s="29"/>
      <c r="E2" s="1"/>
      <c r="F2" s="1"/>
      <c r="L2" s="16" t="s">
        <v>26</v>
      </c>
      <c r="M2" s="165">
        <v>1</v>
      </c>
      <c r="N2" s="114"/>
      <c r="O2" s="114"/>
    </row>
    <row r="3" spans="1:15" ht="12.75" customHeight="1" x14ac:dyDescent="0.2">
      <c r="A3" s="132" t="s">
        <v>107</v>
      </c>
      <c r="B3" s="30"/>
      <c r="C3" s="15"/>
      <c r="D3" s="30"/>
      <c r="E3" s="15"/>
      <c r="F3" s="15"/>
      <c r="G3" s="15"/>
      <c r="H3" s="15"/>
      <c r="I3" s="15"/>
      <c r="J3" s="15"/>
      <c r="K3" s="15"/>
      <c r="L3" s="16" t="s">
        <v>27</v>
      </c>
      <c r="M3" s="165" t="s">
        <v>77</v>
      </c>
      <c r="N3" s="165"/>
      <c r="O3" s="165"/>
    </row>
    <row r="4" spans="1:15" s="18" customFormat="1" ht="13.5" customHeight="1" x14ac:dyDescent="0.2">
      <c r="A4" s="133"/>
      <c r="B4" s="31"/>
      <c r="C4" s="17"/>
      <c r="D4" s="31"/>
      <c r="E4" s="17"/>
      <c r="F4" s="15"/>
      <c r="G4" s="17"/>
      <c r="H4" s="17"/>
      <c r="I4" s="17"/>
      <c r="J4" s="17"/>
      <c r="K4" s="17"/>
      <c r="L4" s="17"/>
      <c r="M4" s="17"/>
      <c r="N4" s="17"/>
      <c r="O4" s="44"/>
    </row>
    <row r="5" spans="1:15" s="18" customFormat="1" ht="13.5" customHeight="1" x14ac:dyDescent="0.2">
      <c r="A5" s="133"/>
      <c r="B5" s="31"/>
      <c r="C5" s="17"/>
      <c r="D5" s="31"/>
      <c r="E5" s="17"/>
      <c r="F5" s="17"/>
      <c r="G5" s="17"/>
      <c r="H5" s="17"/>
      <c r="I5" s="17"/>
      <c r="J5" s="17"/>
      <c r="K5" s="17"/>
      <c r="L5" s="17"/>
      <c r="M5" s="17"/>
      <c r="N5" s="17"/>
      <c r="O5" s="44"/>
    </row>
    <row r="6" spans="1:15" s="26" customFormat="1" ht="11.25" x14ac:dyDescent="0.2">
      <c r="A6" s="134"/>
      <c r="B6" s="135"/>
      <c r="C6" s="124"/>
      <c r="D6" s="217"/>
      <c r="E6" s="217"/>
      <c r="F6" s="218"/>
      <c r="G6" s="34"/>
      <c r="H6" s="12"/>
      <c r="I6" s="125"/>
      <c r="J6" s="125" t="s">
        <v>89</v>
      </c>
      <c r="K6" s="7"/>
      <c r="L6" s="13"/>
      <c r="M6" s="14"/>
      <c r="N6" s="14"/>
      <c r="O6" s="42"/>
    </row>
    <row r="7" spans="1:15" s="27" customFormat="1" ht="11.25" x14ac:dyDescent="0.2">
      <c r="A7" s="134"/>
      <c r="B7" s="135" t="s">
        <v>42</v>
      </c>
      <c r="C7" s="124"/>
      <c r="D7" s="219" t="s">
        <v>72</v>
      </c>
      <c r="E7" s="219"/>
      <c r="F7" s="220"/>
      <c r="G7" s="34"/>
      <c r="H7" s="12" t="s">
        <v>85</v>
      </c>
      <c r="I7" s="125" t="s">
        <v>89</v>
      </c>
      <c r="J7" s="12" t="s">
        <v>44</v>
      </c>
      <c r="K7" s="7"/>
      <c r="L7" s="14" t="s">
        <v>90</v>
      </c>
      <c r="M7" s="14" t="s">
        <v>84</v>
      </c>
      <c r="N7" s="42" t="s">
        <v>86</v>
      </c>
      <c r="O7" s="42" t="s">
        <v>91</v>
      </c>
    </row>
    <row r="8" spans="1:15" s="26" customFormat="1" ht="11.25" customHeight="1" x14ac:dyDescent="0.2">
      <c r="A8" s="136" t="s">
        <v>22</v>
      </c>
      <c r="B8" s="137" t="s">
        <v>43</v>
      </c>
      <c r="C8" s="149" t="s">
        <v>32</v>
      </c>
      <c r="D8" s="179" t="s">
        <v>73</v>
      </c>
      <c r="E8" s="179" t="s">
        <v>74</v>
      </c>
      <c r="F8" s="179" t="s">
        <v>75</v>
      </c>
      <c r="G8" s="126"/>
      <c r="H8" s="37" t="s">
        <v>46</v>
      </c>
      <c r="I8" s="104" t="s">
        <v>47</v>
      </c>
      <c r="J8" s="37" t="s">
        <v>48</v>
      </c>
      <c r="K8" s="38"/>
      <c r="L8" s="39" t="s">
        <v>45</v>
      </c>
      <c r="M8" s="40" t="s">
        <v>45</v>
      </c>
      <c r="N8" s="40" t="s">
        <v>45</v>
      </c>
      <c r="O8" s="41" t="s">
        <v>45</v>
      </c>
    </row>
    <row r="9" spans="1:15" ht="11.1" customHeight="1" x14ac:dyDescent="0.2">
      <c r="A9" s="152" t="s">
        <v>41</v>
      </c>
      <c r="B9" s="153" t="s">
        <v>113</v>
      </c>
      <c r="C9" s="151">
        <v>6</v>
      </c>
      <c r="D9" s="162">
        <v>3235</v>
      </c>
      <c r="E9" s="160" t="s">
        <v>114</v>
      </c>
      <c r="F9" s="160" t="s">
        <v>115</v>
      </c>
      <c r="G9" s="52"/>
      <c r="H9" s="53"/>
      <c r="I9" s="105"/>
      <c r="J9" s="181">
        <f>38880*6</f>
        <v>233280</v>
      </c>
      <c r="K9" s="52"/>
      <c r="L9" s="208">
        <f>ROUND(J$9*1.02, 0)</f>
        <v>237946</v>
      </c>
      <c r="M9" s="208">
        <f>ROUND(L$9*1.02, 0)</f>
        <v>242705</v>
      </c>
      <c r="N9" s="208">
        <f t="shared" ref="N9:O9" si="0">ROUND(M$9*1.02, 0)</f>
        <v>247559</v>
      </c>
      <c r="O9" s="208">
        <f t="shared" si="0"/>
        <v>252510</v>
      </c>
    </row>
    <row r="10" spans="1:15" ht="11.1" customHeight="1" x14ac:dyDescent="0.2">
      <c r="A10" s="138"/>
      <c r="B10" s="153"/>
      <c r="C10" s="70"/>
      <c r="D10" s="163"/>
      <c r="E10" s="159"/>
      <c r="F10" s="159"/>
      <c r="G10" s="57"/>
      <c r="H10" s="58"/>
      <c r="I10" s="106"/>
      <c r="J10" s="182"/>
      <c r="K10" s="57"/>
      <c r="L10" s="59"/>
      <c r="M10" s="60"/>
      <c r="N10" s="60"/>
      <c r="O10" s="60"/>
    </row>
    <row r="11" spans="1:15" ht="12" customHeight="1" x14ac:dyDescent="0.2">
      <c r="A11" s="139"/>
      <c r="B11" s="140"/>
      <c r="C11" s="150"/>
      <c r="D11" s="164"/>
      <c r="E11" s="161"/>
      <c r="F11" s="161"/>
      <c r="G11" s="62"/>
      <c r="H11" s="63"/>
      <c r="I11" s="107"/>
      <c r="J11" s="64"/>
      <c r="K11" s="62"/>
      <c r="L11" s="65"/>
      <c r="M11" s="66"/>
      <c r="N11" s="66"/>
      <c r="O11" s="66"/>
    </row>
    <row r="12" spans="1:15" s="26" customFormat="1" ht="11.25" x14ac:dyDescent="0.2">
      <c r="A12" s="141"/>
      <c r="B12" s="142"/>
      <c r="C12" s="117">
        <f>SUM(C9:C11)</f>
        <v>6</v>
      </c>
      <c r="D12" s="122" t="s">
        <v>39</v>
      </c>
      <c r="E12" s="116"/>
      <c r="F12" s="118" t="s">
        <v>40</v>
      </c>
      <c r="G12" s="24"/>
      <c r="H12" s="25">
        <f>SUM(H9:H11)</f>
        <v>0</v>
      </c>
      <c r="I12" s="108">
        <f>SUM(I9:I11)</f>
        <v>0</v>
      </c>
      <c r="J12" s="36">
        <f>SUM(J9:J11)</f>
        <v>233280</v>
      </c>
      <c r="K12" s="24"/>
      <c r="L12" s="23">
        <f>SUM(L9:L11)</f>
        <v>237946</v>
      </c>
      <c r="M12" s="23">
        <f>SUM(M9:M11)</f>
        <v>242705</v>
      </c>
      <c r="N12" s="23">
        <f>SUM(N9:N11)</f>
        <v>247559</v>
      </c>
      <c r="O12" s="23">
        <f>SUM(O9:O11)</f>
        <v>252510</v>
      </c>
    </row>
    <row r="13" spans="1:15" ht="25.5" customHeight="1" x14ac:dyDescent="0.2">
      <c r="A13" s="143" t="s">
        <v>21</v>
      </c>
      <c r="B13" s="120" t="s">
        <v>8</v>
      </c>
      <c r="C13" s="119" t="s">
        <v>23</v>
      </c>
      <c r="D13" s="120" t="s">
        <v>9</v>
      </c>
      <c r="E13" s="121" t="s">
        <v>16</v>
      </c>
      <c r="F13" s="72" t="s">
        <v>38</v>
      </c>
      <c r="G13" s="4"/>
      <c r="H13" s="3"/>
      <c r="I13" s="113"/>
      <c r="J13" s="35"/>
      <c r="K13" s="4"/>
      <c r="L13" s="5"/>
      <c r="M13" s="6"/>
      <c r="N13" s="6"/>
      <c r="O13" s="6"/>
    </row>
    <row r="14" spans="1:15" s="26" customFormat="1" ht="11.1" customHeight="1" x14ac:dyDescent="0.2">
      <c r="A14" s="152"/>
      <c r="B14" s="153"/>
      <c r="C14" s="73"/>
      <c r="D14" s="74" t="s">
        <v>10</v>
      </c>
      <c r="E14" s="75" t="s">
        <v>33</v>
      </c>
      <c r="F14" s="195" t="s">
        <v>87</v>
      </c>
      <c r="G14" s="48"/>
      <c r="H14" s="49"/>
      <c r="I14" s="109"/>
      <c r="J14" s="184">
        <f>ROUND(J12*0.0728,0)</f>
        <v>16983</v>
      </c>
      <c r="K14" s="48"/>
      <c r="L14" s="202">
        <f>ROUND(L12*0.0728,0)</f>
        <v>17322</v>
      </c>
      <c r="M14" s="202">
        <f>ROUND(M12*0.0728,0)</f>
        <v>17669</v>
      </c>
      <c r="N14" s="197">
        <f>ROUND(N12*0.0728,0)</f>
        <v>18022</v>
      </c>
      <c r="O14" s="210">
        <f>ROUND(O12*0.0728,0)</f>
        <v>18383</v>
      </c>
    </row>
    <row r="15" spans="1:15" s="26" customFormat="1" ht="11.25" customHeight="1" x14ac:dyDescent="0.2">
      <c r="A15" s="155"/>
      <c r="B15" s="153"/>
      <c r="C15" s="76"/>
      <c r="D15" s="77" t="s">
        <v>11</v>
      </c>
      <c r="E15" s="191" t="s">
        <v>108</v>
      </c>
      <c r="F15" s="206" t="s">
        <v>116</v>
      </c>
      <c r="G15" s="45"/>
      <c r="H15" s="46"/>
      <c r="I15" s="110"/>
      <c r="J15" s="183">
        <f>C12*8996</f>
        <v>53976</v>
      </c>
      <c r="K15" s="45"/>
      <c r="L15" s="203">
        <v>53976</v>
      </c>
      <c r="M15" s="203">
        <v>53976</v>
      </c>
      <c r="N15" s="203">
        <v>53976</v>
      </c>
      <c r="O15" s="203">
        <v>53976</v>
      </c>
    </row>
    <row r="16" spans="1:15" s="26" customFormat="1" ht="22.5" x14ac:dyDescent="0.2">
      <c r="A16" s="138"/>
      <c r="B16" s="153"/>
      <c r="C16" s="76"/>
      <c r="D16" s="77" t="s">
        <v>12</v>
      </c>
      <c r="E16" s="191" t="s">
        <v>82</v>
      </c>
      <c r="F16" s="207" t="s">
        <v>117</v>
      </c>
      <c r="G16" s="45"/>
      <c r="H16" s="46"/>
      <c r="I16" s="110"/>
      <c r="J16" s="182">
        <f>ROUND(J15*0.53, 0)</f>
        <v>28607</v>
      </c>
      <c r="K16" s="45"/>
      <c r="L16" s="203">
        <v>28607</v>
      </c>
      <c r="M16" s="203">
        <v>28607</v>
      </c>
      <c r="N16" s="203">
        <v>28607</v>
      </c>
      <c r="O16" s="203">
        <v>28607</v>
      </c>
    </row>
    <row r="17" spans="1:15" s="26" customFormat="1" ht="11.1" customHeight="1" x14ac:dyDescent="0.2">
      <c r="A17" s="138"/>
      <c r="B17" s="153"/>
      <c r="C17" s="76"/>
      <c r="D17" s="77" t="s">
        <v>13</v>
      </c>
      <c r="E17" s="191" t="s">
        <v>83</v>
      </c>
      <c r="F17" s="193" t="s">
        <v>106</v>
      </c>
      <c r="G17" s="45"/>
      <c r="H17" s="46"/>
      <c r="I17" s="110"/>
      <c r="J17" s="182">
        <f>ROUND(+J12*0.1932,0)</f>
        <v>45070</v>
      </c>
      <c r="K17" s="45"/>
      <c r="L17" s="204">
        <f>ROUND(+L12*0.1932,0)</f>
        <v>45971</v>
      </c>
      <c r="M17" s="204">
        <f>ROUND(+M12*0.1932,0)</f>
        <v>46891</v>
      </c>
      <c r="N17" s="199">
        <f>ROUND(+N12*0.1932,0)</f>
        <v>47828</v>
      </c>
      <c r="O17" s="211">
        <f>ROUND(+O12*0.1932,0)</f>
        <v>48785</v>
      </c>
    </row>
    <row r="18" spans="1:15" s="26" customFormat="1" ht="11.1" customHeight="1" x14ac:dyDescent="0.2">
      <c r="A18" s="71"/>
      <c r="B18" s="190"/>
      <c r="C18" s="71"/>
      <c r="D18" s="78" t="s">
        <v>14</v>
      </c>
      <c r="E18" s="79" t="s">
        <v>34</v>
      </c>
      <c r="F18" s="194" t="s">
        <v>78</v>
      </c>
      <c r="G18" s="50"/>
      <c r="H18" s="51"/>
      <c r="I18" s="111"/>
      <c r="J18" s="185">
        <f>ROUND(+J12*0.0028,0)</f>
        <v>653</v>
      </c>
      <c r="K18" s="50"/>
      <c r="L18" s="205">
        <f>ROUND(+L12*0.0028,0)</f>
        <v>666</v>
      </c>
      <c r="M18" s="205">
        <f>ROUND(+M12*0.0028,0)</f>
        <v>680</v>
      </c>
      <c r="N18" s="200">
        <f>ROUND(+N12*0.0028,0)</f>
        <v>693</v>
      </c>
      <c r="O18" s="212">
        <f>ROUND(+O12*0.0028,0)</f>
        <v>707</v>
      </c>
    </row>
    <row r="19" spans="1:15" s="26" customFormat="1" ht="11.25" x14ac:dyDescent="0.2">
      <c r="A19" s="154"/>
      <c r="B19" s="154"/>
      <c r="C19" s="8"/>
      <c r="D19" s="32"/>
      <c r="E19" s="8"/>
      <c r="F19" s="186" t="s">
        <v>6</v>
      </c>
      <c r="G19" s="24"/>
      <c r="H19" s="25">
        <f>SUM(H14:H18)</f>
        <v>0</v>
      </c>
      <c r="I19" s="108">
        <f>SUM(I14:I18)</f>
        <v>0</v>
      </c>
      <c r="J19" s="36">
        <f>SUM(J14:J18)</f>
        <v>145289</v>
      </c>
      <c r="K19" s="24"/>
      <c r="L19" s="196">
        <f>SUM(L14:L18)</f>
        <v>146542</v>
      </c>
      <c r="M19" s="23">
        <f>SUM(M14:M18)</f>
        <v>147823</v>
      </c>
      <c r="N19" s="23">
        <f>SUM(N14:N18)</f>
        <v>149126</v>
      </c>
      <c r="O19" s="196">
        <f>SUM(O14:O18)</f>
        <v>150458</v>
      </c>
    </row>
    <row r="20" spans="1:15" ht="13.5" thickBot="1" x14ac:dyDescent="0.25">
      <c r="A20" s="158"/>
      <c r="B20" s="153"/>
      <c r="C20" s="115"/>
      <c r="D20" s="81" t="s">
        <v>15</v>
      </c>
      <c r="E20" s="82" t="s">
        <v>35</v>
      </c>
      <c r="F20" s="187" t="s">
        <v>79</v>
      </c>
      <c r="G20" s="4"/>
      <c r="H20" s="10">
        <f>+(H12+H14+H17+H18)*-0.25</f>
        <v>0</v>
      </c>
      <c r="I20" s="112">
        <f>+(I12+I14+I17+I18)*-0.25</f>
        <v>0</v>
      </c>
      <c r="J20" s="10">
        <f>ROUND((J12+J14+J17+J18)*-0.25,0)</f>
        <v>-73997</v>
      </c>
      <c r="K20" s="4"/>
      <c r="L20" s="9">
        <f>+(L12+L14+L17+L18)*-0.04</f>
        <v>-12076.2</v>
      </c>
      <c r="M20" s="9">
        <f>+(M12+M14+M17+M18)*-0.04</f>
        <v>-12317.800000000001</v>
      </c>
      <c r="N20" s="9">
        <f>+(N12+N14+N17+N18)*-0.04</f>
        <v>-12564.08</v>
      </c>
      <c r="O20" s="9">
        <f>+(O12+O14+O17+O18)*-0.04</f>
        <v>-12815.4</v>
      </c>
    </row>
    <row r="21" spans="1:15" s="18" customFormat="1" thickBot="1" x14ac:dyDescent="0.25">
      <c r="A21" s="144"/>
      <c r="B21" s="33"/>
      <c r="C21" s="123" t="s">
        <v>41</v>
      </c>
      <c r="D21" s="33"/>
      <c r="E21" s="20"/>
      <c r="F21" s="188" t="s">
        <v>28</v>
      </c>
      <c r="G21" s="21"/>
      <c r="H21" s="22">
        <f>+H20+H19+H12</f>
        <v>0</v>
      </c>
      <c r="I21" s="22">
        <f>+I20+I19+I12</f>
        <v>0</v>
      </c>
      <c r="J21" s="22">
        <f>+J20+J19+J12</f>
        <v>304572</v>
      </c>
      <c r="K21" s="21"/>
      <c r="L21" s="22">
        <f>+L20+L19+L12</f>
        <v>372411.8</v>
      </c>
      <c r="M21" s="22">
        <f>+M20+M19+M12</f>
        <v>378210.2</v>
      </c>
      <c r="N21" s="22">
        <f>+N20+N19+N12</f>
        <v>384120.92000000004</v>
      </c>
      <c r="O21" s="213">
        <f>+O20+O19+O12</f>
        <v>390152.6</v>
      </c>
    </row>
    <row r="22" spans="1:15" ht="10.5" customHeight="1" x14ac:dyDescent="0.2">
      <c r="A22" s="152"/>
      <c r="B22" s="153"/>
      <c r="C22" s="84" t="s">
        <v>17</v>
      </c>
      <c r="D22" s="83" t="s">
        <v>20</v>
      </c>
      <c r="E22" s="85" t="s">
        <v>30</v>
      </c>
      <c r="F22" s="189"/>
      <c r="G22" s="52"/>
      <c r="H22" s="53"/>
      <c r="I22" s="105"/>
      <c r="J22" s="181">
        <v>39586</v>
      </c>
      <c r="K22" s="52"/>
      <c r="L22" s="68">
        <v>39586</v>
      </c>
      <c r="M22" s="69">
        <v>0</v>
      </c>
      <c r="N22" s="69">
        <v>0</v>
      </c>
      <c r="O22" s="69">
        <v>0</v>
      </c>
    </row>
    <row r="23" spans="1:15" ht="10.5" customHeight="1" x14ac:dyDescent="0.2">
      <c r="A23" s="138"/>
      <c r="B23" s="153"/>
      <c r="C23" s="87" t="s">
        <v>17</v>
      </c>
      <c r="D23" s="86" t="s">
        <v>18</v>
      </c>
      <c r="E23" s="88" t="s">
        <v>33</v>
      </c>
      <c r="F23" s="193" t="s">
        <v>80</v>
      </c>
      <c r="G23" s="57"/>
      <c r="H23" s="58"/>
      <c r="I23" s="106"/>
      <c r="J23" s="182">
        <f>ROUND(0.0765*J22,0)</f>
        <v>3028</v>
      </c>
      <c r="K23" s="57"/>
      <c r="L23" s="68">
        <f>ROUND(0.0765*L22,0)</f>
        <v>3028</v>
      </c>
      <c r="M23" s="69">
        <v>0</v>
      </c>
      <c r="N23" s="69">
        <v>0</v>
      </c>
      <c r="O23" s="69">
        <v>0</v>
      </c>
    </row>
    <row r="24" spans="1:15" ht="10.5" customHeight="1" x14ac:dyDescent="0.2">
      <c r="A24" s="138"/>
      <c r="B24" s="153"/>
      <c r="C24" s="87" t="s">
        <v>17</v>
      </c>
      <c r="D24" s="86" t="s">
        <v>19</v>
      </c>
      <c r="E24" s="88" t="s">
        <v>34</v>
      </c>
      <c r="F24" s="193" t="s">
        <v>81</v>
      </c>
      <c r="G24" s="57"/>
      <c r="H24" s="58"/>
      <c r="I24" s="106"/>
      <c r="J24" s="183">
        <f>ROUND(0.0028*J22,0)</f>
        <v>111</v>
      </c>
      <c r="K24" s="57"/>
      <c r="L24" s="69">
        <f>ROUND(0.0028*L22,0)</f>
        <v>111</v>
      </c>
      <c r="M24" s="69">
        <v>0</v>
      </c>
      <c r="N24" s="69">
        <v>0</v>
      </c>
      <c r="O24" s="69">
        <v>0</v>
      </c>
    </row>
    <row r="25" spans="1:15" ht="10.5" customHeight="1" x14ac:dyDescent="0.2">
      <c r="A25" s="138"/>
      <c r="B25" s="153"/>
      <c r="C25" s="87" t="s">
        <v>17</v>
      </c>
      <c r="D25" s="86" t="s">
        <v>109</v>
      </c>
      <c r="E25" s="88" t="s">
        <v>110</v>
      </c>
      <c r="F25" s="193" t="s">
        <v>111</v>
      </c>
      <c r="G25" s="57"/>
      <c r="H25" s="58"/>
      <c r="I25" s="106"/>
      <c r="J25" s="183">
        <v>8996</v>
      </c>
      <c r="K25" s="57"/>
      <c r="L25" s="69">
        <v>8996</v>
      </c>
      <c r="M25" s="69">
        <v>0</v>
      </c>
      <c r="N25" s="69">
        <v>0</v>
      </c>
      <c r="O25" s="69">
        <v>0</v>
      </c>
    </row>
    <row r="26" spans="1:15" ht="10.5" customHeight="1" x14ac:dyDescent="0.2">
      <c r="A26" s="138"/>
      <c r="B26" s="153"/>
      <c r="C26" s="87" t="s">
        <v>17</v>
      </c>
      <c r="D26" s="86" t="s">
        <v>31</v>
      </c>
      <c r="E26" s="88" t="s">
        <v>36</v>
      </c>
      <c r="F26" s="180" t="s">
        <v>37</v>
      </c>
      <c r="G26" s="57"/>
      <c r="H26" s="58"/>
      <c r="I26" s="106"/>
      <c r="J26" s="183">
        <f>ROUND(-0.25*SUM(J22:J24),0)</f>
        <v>-10681</v>
      </c>
      <c r="K26" s="57"/>
      <c r="L26" s="209">
        <f>ROUND(-0.25*SUM(L22:L24),0)</f>
        <v>-10681</v>
      </c>
      <c r="M26" s="69">
        <v>0</v>
      </c>
      <c r="N26" s="69">
        <v>0</v>
      </c>
      <c r="O26" s="69">
        <v>0</v>
      </c>
    </row>
    <row r="27" spans="1:15" ht="10.5" customHeight="1" x14ac:dyDescent="0.2">
      <c r="A27" s="138"/>
      <c r="B27" s="153"/>
      <c r="C27" s="87" t="s">
        <v>67</v>
      </c>
      <c r="D27" s="86" t="s">
        <v>49</v>
      </c>
      <c r="E27" s="88" t="s">
        <v>56</v>
      </c>
      <c r="F27" s="89"/>
      <c r="G27" s="57"/>
      <c r="H27" s="58"/>
      <c r="I27" s="106"/>
      <c r="J27" s="183">
        <v>3260</v>
      </c>
      <c r="K27" s="57"/>
      <c r="L27" s="69">
        <v>3260</v>
      </c>
      <c r="M27" s="69">
        <v>3260</v>
      </c>
      <c r="N27" s="69">
        <v>3260</v>
      </c>
      <c r="O27" s="69">
        <v>3260</v>
      </c>
    </row>
    <row r="28" spans="1:15" ht="11.1" customHeight="1" x14ac:dyDescent="0.2">
      <c r="A28" s="138"/>
      <c r="B28" s="153"/>
      <c r="C28" s="87" t="s">
        <v>67</v>
      </c>
      <c r="D28" s="86" t="s">
        <v>50</v>
      </c>
      <c r="E28" s="88" t="s">
        <v>57</v>
      </c>
      <c r="F28" s="89"/>
      <c r="G28" s="57"/>
      <c r="H28" s="58"/>
      <c r="I28" s="106"/>
      <c r="J28" s="183">
        <v>7321</v>
      </c>
      <c r="K28" s="57"/>
      <c r="L28" s="69">
        <v>7321</v>
      </c>
      <c r="M28" s="69">
        <v>7321</v>
      </c>
      <c r="N28" s="69">
        <v>7321</v>
      </c>
      <c r="O28" s="69">
        <v>7321</v>
      </c>
    </row>
    <row r="29" spans="1:15" ht="11.1" customHeight="1" x14ac:dyDescent="0.2">
      <c r="A29" s="138"/>
      <c r="B29" s="153"/>
      <c r="C29" s="87" t="s">
        <v>68</v>
      </c>
      <c r="D29" s="86" t="s">
        <v>51</v>
      </c>
      <c r="E29" s="88" t="s">
        <v>58</v>
      </c>
      <c r="F29" s="89"/>
      <c r="G29" s="57"/>
      <c r="H29" s="58"/>
      <c r="I29" s="106"/>
      <c r="J29" s="183">
        <v>2150</v>
      </c>
      <c r="K29" s="57"/>
      <c r="L29" s="69">
        <v>2150</v>
      </c>
      <c r="M29" s="69">
        <v>2150</v>
      </c>
      <c r="N29" s="69">
        <v>2150</v>
      </c>
      <c r="O29" s="69">
        <v>2150</v>
      </c>
    </row>
    <row r="30" spans="1:15" ht="11.1" customHeight="1" x14ac:dyDescent="0.2">
      <c r="A30" s="138"/>
      <c r="B30" s="153"/>
      <c r="C30" s="87" t="s">
        <v>69</v>
      </c>
      <c r="D30" s="86" t="s">
        <v>52</v>
      </c>
      <c r="E30" s="88" t="s">
        <v>59</v>
      </c>
      <c r="F30" s="89"/>
      <c r="G30" s="57"/>
      <c r="H30" s="58"/>
      <c r="I30" s="106"/>
      <c r="J30" s="183">
        <v>1050</v>
      </c>
      <c r="K30" s="57"/>
      <c r="L30" s="69">
        <v>1050</v>
      </c>
      <c r="M30" s="69">
        <v>1050</v>
      </c>
      <c r="N30" s="69">
        <v>1050</v>
      </c>
      <c r="O30" s="69">
        <v>1050</v>
      </c>
    </row>
    <row r="31" spans="1:15" ht="11.1" customHeight="1" x14ac:dyDescent="0.2">
      <c r="A31" s="138"/>
      <c r="B31" s="153"/>
      <c r="C31" s="87" t="s">
        <v>69</v>
      </c>
      <c r="D31" s="86" t="s">
        <v>53</v>
      </c>
      <c r="E31" s="88" t="s">
        <v>60</v>
      </c>
      <c r="F31" s="89"/>
      <c r="G31" s="57"/>
      <c r="H31" s="58"/>
      <c r="I31" s="106"/>
      <c r="J31" s="183">
        <v>4300</v>
      </c>
      <c r="K31" s="57"/>
      <c r="L31" s="69">
        <v>4300</v>
      </c>
      <c r="M31" s="69">
        <v>4300</v>
      </c>
      <c r="N31" s="69">
        <v>4300</v>
      </c>
      <c r="O31" s="69">
        <v>4300</v>
      </c>
    </row>
    <row r="32" spans="1:15" ht="11.1" customHeight="1" x14ac:dyDescent="0.2">
      <c r="A32" s="138"/>
      <c r="B32" s="153"/>
      <c r="C32" s="87" t="s">
        <v>69</v>
      </c>
      <c r="D32" s="86" t="s">
        <v>54</v>
      </c>
      <c r="E32" s="88" t="s">
        <v>61</v>
      </c>
      <c r="F32" s="89"/>
      <c r="G32" s="57"/>
      <c r="H32" s="58"/>
      <c r="I32" s="106"/>
      <c r="J32" s="183">
        <v>2175</v>
      </c>
      <c r="K32" s="57"/>
      <c r="L32" s="69">
        <v>2175</v>
      </c>
      <c r="M32" s="69">
        <v>2175</v>
      </c>
      <c r="N32" s="69">
        <v>2175</v>
      </c>
      <c r="O32" s="69">
        <v>2175</v>
      </c>
    </row>
    <row r="33" spans="1:15" ht="11.1" customHeight="1" x14ac:dyDescent="0.2">
      <c r="A33" s="138"/>
      <c r="B33" s="153"/>
      <c r="C33" s="87" t="s">
        <v>70</v>
      </c>
      <c r="D33" s="86" t="s">
        <v>55</v>
      </c>
      <c r="E33" s="88" t="s">
        <v>64</v>
      </c>
      <c r="F33" s="89"/>
      <c r="G33" s="57"/>
      <c r="H33" s="58"/>
      <c r="I33" s="106"/>
      <c r="J33" s="183">
        <v>43500</v>
      </c>
      <c r="K33" s="57"/>
      <c r="L33" s="69">
        <v>43500</v>
      </c>
      <c r="M33" s="69">
        <v>43500</v>
      </c>
      <c r="N33" s="69">
        <v>43500</v>
      </c>
      <c r="O33" s="69">
        <v>43500</v>
      </c>
    </row>
    <row r="34" spans="1:15" ht="11.1" customHeight="1" x14ac:dyDescent="0.2">
      <c r="A34" s="138"/>
      <c r="B34" s="153"/>
      <c r="C34" s="87" t="s">
        <v>71</v>
      </c>
      <c r="D34" s="86" t="s">
        <v>62</v>
      </c>
      <c r="E34" s="88" t="s">
        <v>65</v>
      </c>
      <c r="F34" s="89"/>
      <c r="G34" s="57"/>
      <c r="H34" s="58"/>
      <c r="I34" s="106"/>
      <c r="J34" s="183">
        <v>5600</v>
      </c>
      <c r="K34" s="57"/>
      <c r="L34" s="69">
        <v>0</v>
      </c>
      <c r="M34" s="69">
        <v>0</v>
      </c>
      <c r="N34" s="69">
        <v>0</v>
      </c>
      <c r="O34" s="69">
        <v>0</v>
      </c>
    </row>
    <row r="35" spans="1:15" ht="11.1" customHeight="1" x14ac:dyDescent="0.2">
      <c r="A35" s="138"/>
      <c r="B35" s="153"/>
      <c r="C35" s="87" t="s">
        <v>71</v>
      </c>
      <c r="D35" s="86" t="s">
        <v>63</v>
      </c>
      <c r="E35" s="88" t="s">
        <v>66</v>
      </c>
      <c r="F35" s="89"/>
      <c r="G35" s="57"/>
      <c r="H35" s="58"/>
      <c r="I35" s="106"/>
      <c r="J35" s="183">
        <v>120251</v>
      </c>
      <c r="K35" s="57"/>
      <c r="L35" s="69">
        <v>0</v>
      </c>
      <c r="M35" s="69">
        <v>0</v>
      </c>
      <c r="N35" s="69">
        <v>0</v>
      </c>
      <c r="O35" s="69">
        <v>0</v>
      </c>
    </row>
    <row r="36" spans="1:15" ht="11.1" customHeight="1" thickBot="1" x14ac:dyDescent="0.25">
      <c r="A36" s="157"/>
      <c r="B36" s="156"/>
      <c r="C36" s="91"/>
      <c r="D36" s="90"/>
      <c r="E36" s="80"/>
      <c r="F36" s="92"/>
      <c r="G36" s="4"/>
      <c r="H36" s="3"/>
      <c r="I36" s="113"/>
      <c r="J36" s="35"/>
      <c r="K36" s="4"/>
      <c r="L36" s="5"/>
      <c r="M36" s="5"/>
      <c r="N36" s="5"/>
      <c r="O36" s="214"/>
    </row>
    <row r="37" spans="1:15" s="18" customFormat="1" thickBot="1" x14ac:dyDescent="0.25">
      <c r="A37" s="20"/>
      <c r="B37" s="20"/>
      <c r="C37" s="20"/>
      <c r="D37" s="33"/>
      <c r="E37" s="20"/>
      <c r="F37" s="43" t="s">
        <v>7</v>
      </c>
      <c r="G37" s="21"/>
      <c r="H37" s="166">
        <f>SUM(H22:H35)</f>
        <v>0</v>
      </c>
      <c r="I37" s="166">
        <f>SUM(I22:I35)</f>
        <v>0</v>
      </c>
      <c r="J37" s="166">
        <f>SUM(J22:J35)</f>
        <v>230647</v>
      </c>
      <c r="K37" s="21"/>
      <c r="L37" s="166">
        <f>SUM(L22:L35)</f>
        <v>104796</v>
      </c>
      <c r="M37" s="166">
        <f>SUM(M22:M35)</f>
        <v>63756</v>
      </c>
      <c r="N37" s="166">
        <f>SUM(N22:N35)</f>
        <v>63756</v>
      </c>
      <c r="O37" s="166">
        <f>SUM(O22:O35)</f>
        <v>63756</v>
      </c>
    </row>
    <row r="38" spans="1:15" s="18" customFormat="1" thickBot="1" x14ac:dyDescent="0.25">
      <c r="A38" s="145" t="s">
        <v>0</v>
      </c>
      <c r="B38" s="144"/>
      <c r="C38" s="20"/>
      <c r="D38" s="33"/>
      <c r="E38" s="20"/>
      <c r="F38" s="43"/>
      <c r="G38" s="21"/>
      <c r="H38" s="166">
        <f>H21+H37</f>
        <v>0</v>
      </c>
      <c r="I38" s="167">
        <f>I21+I37</f>
        <v>0</v>
      </c>
      <c r="J38" s="169">
        <f>J21+J37</f>
        <v>535219</v>
      </c>
      <c r="K38" s="21"/>
      <c r="L38" s="168">
        <f>L21+L37</f>
        <v>477207.8</v>
      </c>
      <c r="M38" s="168">
        <f>M21+M37</f>
        <v>441966.2</v>
      </c>
      <c r="N38" s="168">
        <f>N21+N37</f>
        <v>447876.92000000004</v>
      </c>
      <c r="O38" s="166">
        <f>O21+O37</f>
        <v>453908.6</v>
      </c>
    </row>
    <row r="39" spans="1:15" x14ac:dyDescent="0.2">
      <c r="A39" s="146" t="s">
        <v>29</v>
      </c>
      <c r="B39" s="147"/>
      <c r="C39" s="93" t="s">
        <v>2</v>
      </c>
      <c r="D39" s="94"/>
      <c r="E39" s="95"/>
      <c r="F39" s="131"/>
      <c r="G39" s="96"/>
      <c r="H39" s="127"/>
      <c r="I39" s="128"/>
      <c r="J39" s="129">
        <f>J43*0.3</f>
        <v>160565.69999999998</v>
      </c>
      <c r="K39" s="130"/>
      <c r="L39" s="215">
        <f>L43*0.3</f>
        <v>143162.4</v>
      </c>
      <c r="M39" s="215">
        <f t="shared" ref="M39:O39" si="1">M43*0.3</f>
        <v>132589.79999999999</v>
      </c>
      <c r="N39" s="215">
        <f t="shared" si="1"/>
        <v>134363.1</v>
      </c>
      <c r="O39" s="215">
        <f t="shared" si="1"/>
        <v>136172.69999999998</v>
      </c>
    </row>
    <row r="40" spans="1:15" ht="11.1" customHeight="1" x14ac:dyDescent="0.2">
      <c r="B40" s="148"/>
      <c r="C40" s="58" t="s">
        <v>3</v>
      </c>
      <c r="D40" s="97"/>
      <c r="E40" s="58"/>
      <c r="F40" s="58"/>
      <c r="G40" s="57"/>
      <c r="H40" s="58"/>
      <c r="I40" s="60"/>
      <c r="J40" s="47">
        <f>J43*0.4</f>
        <v>214087.6</v>
      </c>
      <c r="K40" s="57"/>
      <c r="L40" s="216">
        <f>L43*0.4</f>
        <v>190883.20000000001</v>
      </c>
      <c r="M40" s="216">
        <f t="shared" ref="M40:O40" si="2">M43*0.4</f>
        <v>176786.40000000002</v>
      </c>
      <c r="N40" s="216">
        <f t="shared" si="2"/>
        <v>179150.80000000002</v>
      </c>
      <c r="O40" s="216">
        <f t="shared" si="2"/>
        <v>181563.6</v>
      </c>
    </row>
    <row r="41" spans="1:15" ht="11.1" customHeight="1" x14ac:dyDescent="0.2">
      <c r="B41" s="148"/>
      <c r="C41" s="58" t="s">
        <v>4</v>
      </c>
      <c r="D41" s="97"/>
      <c r="E41" s="58"/>
      <c r="F41" s="58"/>
      <c r="G41" s="57"/>
      <c r="H41" s="58"/>
      <c r="I41" s="60"/>
      <c r="J41" s="47">
        <f>J43*0.3</f>
        <v>160565.69999999998</v>
      </c>
      <c r="K41" s="57"/>
      <c r="L41" s="216">
        <f>L43*0.3</f>
        <v>143162.4</v>
      </c>
      <c r="M41" s="216">
        <f t="shared" ref="M41:O41" si="3">M43*0.3</f>
        <v>132589.79999999999</v>
      </c>
      <c r="N41" s="216">
        <f t="shared" si="3"/>
        <v>134363.1</v>
      </c>
      <c r="O41" s="216">
        <f t="shared" si="3"/>
        <v>136172.69999999998</v>
      </c>
    </row>
    <row r="42" spans="1:15" ht="11.1" customHeight="1" thickBot="1" x14ac:dyDescent="0.25">
      <c r="B42" s="148"/>
      <c r="C42" s="98" t="s">
        <v>5</v>
      </c>
      <c r="D42" s="99"/>
      <c r="E42" s="98"/>
      <c r="F42" s="98"/>
      <c r="G42" s="100"/>
      <c r="H42" s="98"/>
      <c r="I42" s="103"/>
      <c r="J42" s="101"/>
      <c r="K42" s="100"/>
      <c r="L42" s="102"/>
      <c r="M42" s="103"/>
      <c r="N42" s="103"/>
      <c r="O42" s="103"/>
    </row>
    <row r="43" spans="1:15" s="114" customFormat="1" ht="12" x14ac:dyDescent="0.2">
      <c r="A43" s="170" t="s">
        <v>1</v>
      </c>
      <c r="B43" s="171"/>
      <c r="C43" s="172"/>
      <c r="D43" s="171"/>
      <c r="E43" s="172"/>
      <c r="F43" s="173"/>
      <c r="G43" s="174"/>
      <c r="H43" s="175">
        <f>SUM(H39:H42)</f>
        <v>0</v>
      </c>
      <c r="I43" s="176">
        <f>SUM(I39:I42)</f>
        <v>0</v>
      </c>
      <c r="J43" s="177">
        <f>J38</f>
        <v>535219</v>
      </c>
      <c r="K43" s="174"/>
      <c r="L43" s="175">
        <f>ROUND(L38, 0)</f>
        <v>477208</v>
      </c>
      <c r="M43" s="175">
        <f t="shared" ref="M43:O43" si="4">ROUND(M38, 0)</f>
        <v>441966</v>
      </c>
      <c r="N43" s="175">
        <f t="shared" si="4"/>
        <v>447877</v>
      </c>
      <c r="O43" s="175">
        <f t="shared" si="4"/>
        <v>453909</v>
      </c>
    </row>
    <row r="44" spans="1:15" ht="11.1" customHeight="1" x14ac:dyDescent="0.2">
      <c r="A44" s="148" t="s">
        <v>112</v>
      </c>
    </row>
    <row r="45" spans="1:15" ht="11.1" customHeight="1" x14ac:dyDescent="0.2"/>
    <row r="46" spans="1:15" ht="11.1" customHeight="1" x14ac:dyDescent="0.2"/>
    <row r="47" spans="1:15" ht="11.1" customHeight="1" x14ac:dyDescent="0.2"/>
    <row r="48" spans="1:15" ht="11.1" customHeight="1" x14ac:dyDescent="0.2"/>
    <row r="49" ht="11.1" customHeight="1" x14ac:dyDescent="0.2"/>
    <row r="50" ht="11.1" customHeight="1" x14ac:dyDescent="0.2"/>
    <row r="51" ht="11.1" customHeight="1" x14ac:dyDescent="0.2"/>
    <row r="52" ht="11.1" customHeight="1" x14ac:dyDescent="0.2"/>
    <row r="53" ht="11.1" customHeight="1" x14ac:dyDescent="0.2"/>
    <row r="54" ht="11.1" customHeight="1" x14ac:dyDescent="0.2"/>
    <row r="55" ht="11.1" customHeight="1" x14ac:dyDescent="0.2"/>
    <row r="56" ht="11.1" customHeight="1" x14ac:dyDescent="0.2"/>
    <row r="57" ht="11.1" customHeight="1" x14ac:dyDescent="0.2"/>
    <row r="58" ht="11.1" customHeight="1" x14ac:dyDescent="0.2"/>
    <row r="59" ht="11.1" customHeight="1" x14ac:dyDescent="0.2"/>
    <row r="60" ht="11.1" customHeight="1" x14ac:dyDescent="0.2"/>
    <row r="61" ht="11.1" customHeight="1" x14ac:dyDescent="0.2"/>
    <row r="62" ht="11.1" customHeight="1" x14ac:dyDescent="0.2"/>
    <row r="63" ht="11.1" customHeight="1" x14ac:dyDescent="0.2"/>
    <row r="64" ht="11.1" customHeight="1" x14ac:dyDescent="0.2"/>
    <row r="65" ht="11.1" customHeight="1" x14ac:dyDescent="0.2"/>
    <row r="66" ht="11.1" customHeight="1" x14ac:dyDescent="0.2"/>
    <row r="67" ht="11.1" customHeight="1" x14ac:dyDescent="0.2"/>
    <row r="68" ht="11.1" customHeight="1" x14ac:dyDescent="0.2"/>
    <row r="69" ht="11.1" customHeight="1" x14ac:dyDescent="0.2"/>
    <row r="70" ht="11.1" customHeight="1" x14ac:dyDescent="0.2"/>
    <row r="71" ht="11.1" customHeight="1" x14ac:dyDescent="0.2"/>
    <row r="72" ht="11.1" customHeight="1" x14ac:dyDescent="0.2"/>
    <row r="73" ht="11.1" customHeight="1" x14ac:dyDescent="0.2"/>
    <row r="74" ht="11.1" customHeight="1" x14ac:dyDescent="0.2"/>
    <row r="75" ht="11.1" customHeight="1" x14ac:dyDescent="0.2"/>
    <row r="76" ht="11.1" customHeight="1" x14ac:dyDescent="0.2"/>
    <row r="77" ht="11.1" customHeight="1" x14ac:dyDescent="0.2"/>
    <row r="78" ht="11.1" customHeight="1" x14ac:dyDescent="0.2"/>
    <row r="79" ht="11.1" customHeight="1" x14ac:dyDescent="0.2"/>
    <row r="80" ht="11.1" customHeight="1" x14ac:dyDescent="0.2"/>
    <row r="81" ht="11.1" customHeight="1" x14ac:dyDescent="0.2"/>
    <row r="82" ht="11.1" customHeight="1" x14ac:dyDescent="0.2"/>
    <row r="83" ht="11.1" customHeight="1" x14ac:dyDescent="0.2"/>
    <row r="84" ht="11.1" customHeight="1" x14ac:dyDescent="0.2"/>
    <row r="85" ht="11.1" customHeight="1" x14ac:dyDescent="0.2"/>
    <row r="86" ht="11.1" customHeight="1" x14ac:dyDescent="0.2"/>
    <row r="87" ht="11.1" customHeight="1" x14ac:dyDescent="0.2"/>
    <row r="88" ht="11.1" customHeight="1" x14ac:dyDescent="0.2"/>
    <row r="89" ht="11.1" customHeight="1" x14ac:dyDescent="0.2"/>
    <row r="90" ht="11.1" customHeight="1" x14ac:dyDescent="0.2"/>
    <row r="91" ht="11.1" customHeight="1" x14ac:dyDescent="0.2"/>
    <row r="92" ht="11.1" customHeight="1" x14ac:dyDescent="0.2"/>
    <row r="93" ht="11.1" customHeight="1" x14ac:dyDescent="0.2"/>
    <row r="94" ht="11.1" customHeight="1" x14ac:dyDescent="0.2"/>
    <row r="95" ht="11.1" customHeight="1" x14ac:dyDescent="0.2"/>
    <row r="96" ht="11.1" customHeight="1" x14ac:dyDescent="0.2"/>
    <row r="97" ht="11.1" customHeight="1" x14ac:dyDescent="0.2"/>
    <row r="98" ht="11.1" customHeight="1" x14ac:dyDescent="0.2"/>
    <row r="99" ht="11.1" customHeight="1" x14ac:dyDescent="0.2"/>
    <row r="100" ht="11.1" customHeight="1" x14ac:dyDescent="0.2"/>
    <row r="101" ht="11.1" customHeight="1" x14ac:dyDescent="0.2"/>
    <row r="102" ht="11.1" customHeight="1" x14ac:dyDescent="0.2"/>
    <row r="103" ht="11.1" customHeight="1" x14ac:dyDescent="0.2"/>
    <row r="104" ht="11.1" customHeight="1" x14ac:dyDescent="0.2"/>
    <row r="105" ht="11.1" customHeight="1" x14ac:dyDescent="0.2"/>
    <row r="106" ht="11.1" customHeight="1" x14ac:dyDescent="0.2"/>
    <row r="107" ht="11.1" customHeight="1" x14ac:dyDescent="0.2"/>
    <row r="108" ht="11.1" customHeight="1" x14ac:dyDescent="0.2"/>
    <row r="109" ht="11.1" customHeight="1" x14ac:dyDescent="0.2"/>
    <row r="110" ht="11.1" customHeight="1" x14ac:dyDescent="0.2"/>
    <row r="111" ht="11.1" customHeight="1" x14ac:dyDescent="0.2"/>
    <row r="112" ht="11.1" customHeight="1" x14ac:dyDescent="0.2"/>
    <row r="113" ht="11.1" customHeight="1" x14ac:dyDescent="0.2"/>
    <row r="114" ht="11.1" customHeight="1" x14ac:dyDescent="0.2"/>
    <row r="115" ht="11.1" customHeight="1" x14ac:dyDescent="0.2"/>
    <row r="116" ht="11.1" customHeight="1" x14ac:dyDescent="0.2"/>
    <row r="117" ht="11.1" customHeight="1" x14ac:dyDescent="0.2"/>
    <row r="118" ht="11.1" customHeight="1" x14ac:dyDescent="0.2"/>
    <row r="119" ht="11.1" customHeight="1" x14ac:dyDescent="0.2"/>
    <row r="120" ht="11.1" customHeight="1" x14ac:dyDescent="0.2"/>
    <row r="121" ht="11.1" customHeight="1" x14ac:dyDescent="0.2"/>
    <row r="122" ht="11.1" customHeight="1" x14ac:dyDescent="0.2"/>
    <row r="123" ht="11.1" customHeight="1" x14ac:dyDescent="0.2"/>
    <row r="124" ht="11.1" customHeight="1" x14ac:dyDescent="0.2"/>
    <row r="125" ht="11.1" customHeight="1" x14ac:dyDescent="0.2"/>
    <row r="126" ht="11.1" customHeight="1" x14ac:dyDescent="0.2"/>
    <row r="127" ht="11.1" customHeight="1" x14ac:dyDescent="0.2"/>
    <row r="128" ht="11.1" customHeight="1" x14ac:dyDescent="0.2"/>
    <row r="129" ht="11.1" customHeight="1" x14ac:dyDescent="0.2"/>
    <row r="130" ht="11.1" customHeight="1" x14ac:dyDescent="0.2"/>
    <row r="131" ht="11.1" customHeight="1" x14ac:dyDescent="0.2"/>
    <row r="132" ht="11.1" customHeight="1" x14ac:dyDescent="0.2"/>
    <row r="133" ht="11.1" customHeight="1" x14ac:dyDescent="0.2"/>
    <row r="134" ht="11.1" customHeight="1" x14ac:dyDescent="0.2"/>
    <row r="135" ht="11.1" customHeight="1" x14ac:dyDescent="0.2"/>
    <row r="136" ht="11.1" customHeight="1" x14ac:dyDescent="0.2"/>
    <row r="137" ht="11.1" customHeight="1" x14ac:dyDescent="0.2"/>
    <row r="138" ht="11.1" customHeight="1" x14ac:dyDescent="0.2"/>
    <row r="139" ht="11.1" customHeight="1" x14ac:dyDescent="0.2"/>
    <row r="140" ht="11.1" customHeight="1" x14ac:dyDescent="0.2"/>
    <row r="141" ht="11.1" customHeight="1" x14ac:dyDescent="0.2"/>
    <row r="142" ht="11.1" customHeight="1" x14ac:dyDescent="0.2"/>
    <row r="143" ht="11.1" customHeight="1" x14ac:dyDescent="0.2"/>
    <row r="144" ht="11.1" customHeight="1" x14ac:dyDescent="0.2"/>
    <row r="145" ht="11.1" customHeight="1" x14ac:dyDescent="0.2"/>
    <row r="146" ht="11.1" customHeight="1" x14ac:dyDescent="0.2"/>
    <row r="147" ht="11.1" customHeight="1" x14ac:dyDescent="0.2"/>
    <row r="148" ht="11.1" customHeight="1" x14ac:dyDescent="0.2"/>
    <row r="149" ht="11.1" customHeight="1" x14ac:dyDescent="0.2"/>
    <row r="150" ht="11.1" customHeight="1" x14ac:dyDescent="0.2"/>
    <row r="151" ht="11.1" customHeight="1" x14ac:dyDescent="0.2"/>
    <row r="152" ht="11.1" customHeight="1" x14ac:dyDescent="0.2"/>
    <row r="153" ht="11.1" customHeight="1" x14ac:dyDescent="0.2"/>
    <row r="154" ht="11.1" customHeight="1" x14ac:dyDescent="0.2"/>
    <row r="155" ht="11.1" customHeight="1" x14ac:dyDescent="0.2"/>
    <row r="156" ht="11.1" customHeight="1" x14ac:dyDescent="0.2"/>
    <row r="157" ht="11.1" customHeight="1" x14ac:dyDescent="0.2"/>
    <row r="158" ht="11.1" customHeight="1" x14ac:dyDescent="0.2"/>
    <row r="159" ht="11.1" customHeight="1" x14ac:dyDescent="0.2"/>
    <row r="160" ht="11.1" customHeight="1" x14ac:dyDescent="0.2"/>
    <row r="161" ht="11.1" customHeight="1" x14ac:dyDescent="0.2"/>
    <row r="162" ht="11.1" customHeight="1" x14ac:dyDescent="0.2"/>
    <row r="163" ht="11.1" customHeight="1" x14ac:dyDescent="0.2"/>
    <row r="164" ht="11.1" customHeight="1" x14ac:dyDescent="0.2"/>
    <row r="165" ht="11.1" customHeight="1" x14ac:dyDescent="0.2"/>
    <row r="166" ht="11.1" customHeight="1" x14ac:dyDescent="0.2"/>
    <row r="167" ht="11.1" customHeight="1" x14ac:dyDescent="0.2"/>
    <row r="168" ht="11.1" customHeight="1" x14ac:dyDescent="0.2"/>
    <row r="169" ht="11.1" customHeight="1" x14ac:dyDescent="0.2"/>
    <row r="170" ht="11.1" customHeight="1" x14ac:dyDescent="0.2"/>
    <row r="171" ht="11.1" customHeight="1" x14ac:dyDescent="0.2"/>
    <row r="172" ht="11.1" customHeight="1" x14ac:dyDescent="0.2"/>
    <row r="173" ht="11.1" customHeight="1" x14ac:dyDescent="0.2"/>
    <row r="174" ht="11.1" customHeight="1" x14ac:dyDescent="0.2"/>
    <row r="175" ht="11.1" customHeight="1" x14ac:dyDescent="0.2"/>
    <row r="176" ht="11.1" customHeight="1" x14ac:dyDescent="0.2"/>
    <row r="177" ht="11.1" customHeight="1" x14ac:dyDescent="0.2"/>
    <row r="178" ht="11.1" customHeight="1" x14ac:dyDescent="0.2"/>
    <row r="179" ht="11.1" customHeight="1" x14ac:dyDescent="0.2"/>
    <row r="180" ht="11.1" customHeight="1" x14ac:dyDescent="0.2"/>
    <row r="181" ht="11.1" customHeight="1" x14ac:dyDescent="0.2"/>
    <row r="182" ht="11.1" customHeight="1" x14ac:dyDescent="0.2"/>
    <row r="183" ht="11.1" customHeight="1" x14ac:dyDescent="0.2"/>
    <row r="184" ht="11.1" customHeight="1" x14ac:dyDescent="0.2"/>
    <row r="185" ht="11.1" customHeight="1" x14ac:dyDescent="0.2"/>
    <row r="186" ht="11.1" customHeight="1" x14ac:dyDescent="0.2"/>
    <row r="187" ht="11.1" customHeight="1" x14ac:dyDescent="0.2"/>
    <row r="188" ht="11.1" customHeight="1" x14ac:dyDescent="0.2"/>
    <row r="189" ht="11.1" customHeight="1" x14ac:dyDescent="0.2"/>
    <row r="190" ht="11.1" customHeight="1" x14ac:dyDescent="0.2"/>
    <row r="191" ht="11.1" customHeight="1" x14ac:dyDescent="0.2"/>
    <row r="192" ht="11.1" customHeight="1" x14ac:dyDescent="0.2"/>
    <row r="193" ht="11.1" customHeight="1" x14ac:dyDescent="0.2"/>
    <row r="194" ht="11.1" customHeight="1" x14ac:dyDescent="0.2"/>
    <row r="195" ht="11.1" customHeight="1" x14ac:dyDescent="0.2"/>
    <row r="196" ht="11.1" customHeight="1" x14ac:dyDescent="0.2"/>
    <row r="197" ht="11.1" customHeight="1" x14ac:dyDescent="0.2"/>
    <row r="198" ht="11.1" customHeight="1" x14ac:dyDescent="0.2"/>
    <row r="199" ht="11.1" customHeight="1" x14ac:dyDescent="0.2"/>
    <row r="200" ht="11.1" customHeight="1" x14ac:dyDescent="0.2"/>
    <row r="201" ht="11.1" customHeight="1" x14ac:dyDescent="0.2"/>
    <row r="202" ht="11.1" customHeight="1" x14ac:dyDescent="0.2"/>
    <row r="203" ht="11.1" customHeight="1" x14ac:dyDescent="0.2"/>
    <row r="204" ht="11.1" customHeight="1" x14ac:dyDescent="0.2"/>
    <row r="205" ht="11.1" customHeight="1" x14ac:dyDescent="0.2"/>
    <row r="206" ht="11.1" customHeight="1" x14ac:dyDescent="0.2"/>
    <row r="207" ht="11.1" customHeight="1" x14ac:dyDescent="0.2"/>
    <row r="208" ht="11.1" customHeight="1" x14ac:dyDescent="0.2"/>
    <row r="209" ht="11.1" customHeight="1" x14ac:dyDescent="0.2"/>
    <row r="210" ht="11.1" customHeight="1" x14ac:dyDescent="0.2"/>
    <row r="211" ht="11.1" customHeight="1" x14ac:dyDescent="0.2"/>
    <row r="212" ht="11.1" customHeight="1" x14ac:dyDescent="0.2"/>
    <row r="213" ht="11.1" customHeight="1" x14ac:dyDescent="0.2"/>
    <row r="214" ht="11.1" customHeight="1" x14ac:dyDescent="0.2"/>
    <row r="215" ht="11.1" customHeight="1" x14ac:dyDescent="0.2"/>
    <row r="216" ht="11.1" customHeight="1" x14ac:dyDescent="0.2"/>
    <row r="217" ht="11.1" customHeight="1" x14ac:dyDescent="0.2"/>
    <row r="218" ht="11.1" customHeight="1" x14ac:dyDescent="0.2"/>
    <row r="219" ht="11.1" customHeight="1" x14ac:dyDescent="0.2"/>
    <row r="220" ht="11.1" customHeight="1" x14ac:dyDescent="0.2"/>
    <row r="221" ht="11.1" customHeight="1" x14ac:dyDescent="0.2"/>
    <row r="222" ht="11.1" customHeight="1" x14ac:dyDescent="0.2"/>
    <row r="223" ht="11.1" customHeight="1" x14ac:dyDescent="0.2"/>
    <row r="224" ht="11.1" customHeight="1" x14ac:dyDescent="0.2"/>
    <row r="225" ht="11.1" customHeight="1" x14ac:dyDescent="0.2"/>
    <row r="226" ht="11.1" customHeight="1" x14ac:dyDescent="0.2"/>
    <row r="227" ht="11.1" customHeight="1" x14ac:dyDescent="0.2"/>
    <row r="228" ht="11.1" customHeight="1" x14ac:dyDescent="0.2"/>
    <row r="229" ht="11.1" customHeight="1" x14ac:dyDescent="0.2"/>
    <row r="230" ht="11.1" customHeight="1" x14ac:dyDescent="0.2"/>
    <row r="231" ht="11.1" customHeight="1" x14ac:dyDescent="0.2"/>
    <row r="232" ht="11.1" customHeight="1" x14ac:dyDescent="0.2"/>
    <row r="233" ht="11.1" customHeight="1" x14ac:dyDescent="0.2"/>
    <row r="234" ht="11.1" customHeight="1" x14ac:dyDescent="0.2"/>
    <row r="235" ht="11.1" customHeight="1" x14ac:dyDescent="0.2"/>
    <row r="236" ht="11.1" customHeight="1" x14ac:dyDescent="0.2"/>
    <row r="237" ht="11.1" customHeight="1" x14ac:dyDescent="0.2"/>
    <row r="238" ht="11.1" customHeight="1" x14ac:dyDescent="0.2"/>
    <row r="239" ht="11.1" customHeight="1" x14ac:dyDescent="0.2"/>
    <row r="240" ht="11.1" customHeight="1" x14ac:dyDescent="0.2"/>
    <row r="241" ht="11.1" customHeight="1" x14ac:dyDescent="0.2"/>
    <row r="242" ht="11.1" customHeight="1" x14ac:dyDescent="0.2"/>
    <row r="243" ht="11.1" customHeight="1" x14ac:dyDescent="0.2"/>
    <row r="244" ht="11.1" customHeight="1" x14ac:dyDescent="0.2"/>
    <row r="245" ht="11.1" customHeight="1" x14ac:dyDescent="0.2"/>
    <row r="246" ht="11.1" customHeight="1" x14ac:dyDescent="0.2"/>
    <row r="247" ht="11.1" customHeight="1" x14ac:dyDescent="0.2"/>
    <row r="248" ht="11.1" customHeight="1" x14ac:dyDescent="0.2"/>
    <row r="249" ht="11.1" customHeight="1" x14ac:dyDescent="0.2"/>
    <row r="250" ht="11.1" customHeight="1" x14ac:dyDescent="0.2"/>
    <row r="251" ht="11.1" customHeight="1" x14ac:dyDescent="0.2"/>
    <row r="252" ht="11.1" customHeight="1" x14ac:dyDescent="0.2"/>
    <row r="253" ht="11.1" customHeight="1" x14ac:dyDescent="0.2"/>
    <row r="254" ht="11.1" customHeight="1" x14ac:dyDescent="0.2"/>
    <row r="255" ht="11.1" customHeight="1" x14ac:dyDescent="0.2"/>
    <row r="256" ht="11.1" customHeight="1" x14ac:dyDescent="0.2"/>
    <row r="257" ht="11.1" customHeight="1" x14ac:dyDescent="0.2"/>
    <row r="258" ht="11.1" customHeight="1" x14ac:dyDescent="0.2"/>
    <row r="259" ht="11.1" customHeight="1" x14ac:dyDescent="0.2"/>
    <row r="260" ht="11.1" customHeight="1" x14ac:dyDescent="0.2"/>
    <row r="261" ht="11.1" customHeight="1" x14ac:dyDescent="0.2"/>
    <row r="262" ht="11.1" customHeight="1" x14ac:dyDescent="0.2"/>
    <row r="263" ht="11.1" customHeight="1" x14ac:dyDescent="0.2"/>
    <row r="264" ht="11.1" customHeight="1" x14ac:dyDescent="0.2"/>
    <row r="265" ht="11.1" customHeight="1" x14ac:dyDescent="0.2"/>
    <row r="266" ht="11.1" customHeight="1" x14ac:dyDescent="0.2"/>
    <row r="267" ht="11.1" customHeight="1" x14ac:dyDescent="0.2"/>
    <row r="268" ht="11.1" customHeight="1" x14ac:dyDescent="0.2"/>
    <row r="269" ht="11.1" customHeight="1" x14ac:dyDescent="0.2"/>
    <row r="270" ht="11.1" customHeight="1" x14ac:dyDescent="0.2"/>
    <row r="271" ht="11.1" customHeight="1" x14ac:dyDescent="0.2"/>
    <row r="272" ht="11.1" customHeight="1" x14ac:dyDescent="0.2"/>
    <row r="273" ht="11.1" customHeight="1" x14ac:dyDescent="0.2"/>
    <row r="274" ht="11.1" customHeight="1" x14ac:dyDescent="0.2"/>
    <row r="275" ht="11.1" customHeight="1" x14ac:dyDescent="0.2"/>
    <row r="276" ht="11.1" customHeight="1" x14ac:dyDescent="0.2"/>
    <row r="277" ht="11.1" customHeight="1" x14ac:dyDescent="0.2"/>
    <row r="278" ht="11.1" customHeight="1" x14ac:dyDescent="0.2"/>
    <row r="279" ht="11.1" customHeight="1" x14ac:dyDescent="0.2"/>
    <row r="280" ht="11.1" customHeight="1" x14ac:dyDescent="0.2"/>
    <row r="281" ht="11.1" customHeight="1" x14ac:dyDescent="0.2"/>
    <row r="282" ht="11.1" customHeight="1" x14ac:dyDescent="0.2"/>
    <row r="283" ht="11.1" customHeight="1" x14ac:dyDescent="0.2"/>
    <row r="284" ht="11.1" customHeight="1" x14ac:dyDescent="0.2"/>
    <row r="285" ht="11.1" customHeight="1" x14ac:dyDescent="0.2"/>
    <row r="286" ht="11.1" customHeight="1" x14ac:dyDescent="0.2"/>
    <row r="287" ht="11.1" customHeight="1" x14ac:dyDescent="0.2"/>
    <row r="288" ht="11.1" customHeight="1" x14ac:dyDescent="0.2"/>
    <row r="289" ht="11.1" customHeight="1" x14ac:dyDescent="0.2"/>
    <row r="290" ht="11.1" customHeight="1" x14ac:dyDescent="0.2"/>
    <row r="291" ht="11.1" customHeight="1" x14ac:dyDescent="0.2"/>
    <row r="292" ht="11.1" customHeight="1" x14ac:dyDescent="0.2"/>
    <row r="293" ht="11.1" customHeight="1" x14ac:dyDescent="0.2"/>
    <row r="294" ht="11.1" customHeight="1" x14ac:dyDescent="0.2"/>
    <row r="295" ht="11.1" customHeight="1" x14ac:dyDescent="0.2"/>
    <row r="296" ht="11.1" customHeight="1" x14ac:dyDescent="0.2"/>
    <row r="297" ht="11.1" customHeight="1" x14ac:dyDescent="0.2"/>
    <row r="298" ht="11.1" customHeight="1" x14ac:dyDescent="0.2"/>
    <row r="299" ht="11.1" customHeight="1" x14ac:dyDescent="0.2"/>
    <row r="300" ht="11.1" customHeight="1" x14ac:dyDescent="0.2"/>
    <row r="301" ht="11.1" customHeight="1" x14ac:dyDescent="0.2"/>
    <row r="302" ht="11.1" customHeight="1" x14ac:dyDescent="0.2"/>
    <row r="303" ht="11.1" customHeight="1" x14ac:dyDescent="0.2"/>
    <row r="304" ht="11.1" customHeight="1" x14ac:dyDescent="0.2"/>
    <row r="305" ht="11.1" customHeight="1" x14ac:dyDescent="0.2"/>
    <row r="306" ht="11.1" customHeight="1" x14ac:dyDescent="0.2"/>
    <row r="307" ht="11.1" customHeight="1" x14ac:dyDescent="0.2"/>
    <row r="308" ht="11.1" customHeight="1" x14ac:dyDescent="0.2"/>
    <row r="309" ht="11.1" customHeight="1" x14ac:dyDescent="0.2"/>
    <row r="310" ht="11.1" customHeight="1" x14ac:dyDescent="0.2"/>
    <row r="311" ht="11.1" customHeight="1" x14ac:dyDescent="0.2"/>
    <row r="312" ht="11.1" customHeight="1" x14ac:dyDescent="0.2"/>
    <row r="313" ht="11.1" customHeight="1" x14ac:dyDescent="0.2"/>
    <row r="314" ht="11.1" customHeight="1" x14ac:dyDescent="0.2"/>
    <row r="315" ht="11.1" customHeight="1" x14ac:dyDescent="0.2"/>
    <row r="316" ht="11.1" customHeight="1" x14ac:dyDescent="0.2"/>
    <row r="317" ht="11.1" customHeight="1" x14ac:dyDescent="0.2"/>
    <row r="318" ht="11.1" customHeight="1" x14ac:dyDescent="0.2"/>
    <row r="319" ht="11.1" customHeight="1" x14ac:dyDescent="0.2"/>
    <row r="320" ht="11.1" customHeight="1" x14ac:dyDescent="0.2"/>
    <row r="321" ht="11.1" customHeight="1" x14ac:dyDescent="0.2"/>
    <row r="322" ht="11.1" customHeight="1" x14ac:dyDescent="0.2"/>
    <row r="323" ht="11.1" customHeight="1" x14ac:dyDescent="0.2"/>
    <row r="324" ht="11.1" customHeight="1" x14ac:dyDescent="0.2"/>
    <row r="325" ht="11.1" customHeight="1" x14ac:dyDescent="0.2"/>
    <row r="326" ht="11.1" customHeight="1" x14ac:dyDescent="0.2"/>
    <row r="327" ht="11.1" customHeight="1" x14ac:dyDescent="0.2"/>
    <row r="328" ht="11.1" customHeight="1" x14ac:dyDescent="0.2"/>
    <row r="329" ht="11.1" customHeight="1" x14ac:dyDescent="0.2"/>
    <row r="330" ht="11.1" customHeight="1" x14ac:dyDescent="0.2"/>
    <row r="331" ht="11.1" customHeight="1" x14ac:dyDescent="0.2"/>
    <row r="332" ht="11.1" customHeight="1" x14ac:dyDescent="0.2"/>
    <row r="333" ht="11.1" customHeight="1" x14ac:dyDescent="0.2"/>
    <row r="334" ht="11.1" customHeight="1" x14ac:dyDescent="0.2"/>
    <row r="335" ht="11.1" customHeight="1" x14ac:dyDescent="0.2"/>
    <row r="336" ht="11.1" customHeight="1" x14ac:dyDescent="0.2"/>
    <row r="337" ht="11.1" customHeight="1" x14ac:dyDescent="0.2"/>
    <row r="338" ht="11.1" customHeight="1" x14ac:dyDescent="0.2"/>
    <row r="339" ht="11.1" customHeight="1" x14ac:dyDescent="0.2"/>
    <row r="340" ht="11.1" customHeight="1" x14ac:dyDescent="0.2"/>
    <row r="341" ht="11.1" customHeight="1" x14ac:dyDescent="0.2"/>
    <row r="342" ht="11.1" customHeight="1" x14ac:dyDescent="0.2"/>
    <row r="343" ht="11.1" customHeight="1" x14ac:dyDescent="0.2"/>
    <row r="344" ht="11.1" customHeight="1" x14ac:dyDescent="0.2"/>
    <row r="345" ht="11.1" customHeight="1" x14ac:dyDescent="0.2"/>
    <row r="346" ht="11.1" customHeight="1" x14ac:dyDescent="0.2"/>
    <row r="347" ht="11.1" customHeight="1" x14ac:dyDescent="0.2"/>
    <row r="348" ht="11.1" customHeight="1" x14ac:dyDescent="0.2"/>
    <row r="349" ht="11.1" customHeight="1" x14ac:dyDescent="0.2"/>
    <row r="350" ht="11.1" customHeight="1" x14ac:dyDescent="0.2"/>
    <row r="351" ht="11.1" customHeight="1" x14ac:dyDescent="0.2"/>
    <row r="352" ht="11.1" customHeight="1" x14ac:dyDescent="0.2"/>
    <row r="353" ht="11.1" customHeight="1" x14ac:dyDescent="0.2"/>
    <row r="354" ht="11.1" customHeight="1" x14ac:dyDescent="0.2"/>
    <row r="355" ht="11.1" customHeight="1" x14ac:dyDescent="0.2"/>
    <row r="356" ht="11.1" customHeight="1" x14ac:dyDescent="0.2"/>
    <row r="357" ht="11.1" customHeight="1" x14ac:dyDescent="0.2"/>
    <row r="358" ht="11.1" customHeight="1" x14ac:dyDescent="0.2"/>
    <row r="359" ht="11.1" customHeight="1" x14ac:dyDescent="0.2"/>
    <row r="360" ht="11.1" customHeight="1" x14ac:dyDescent="0.2"/>
    <row r="361" ht="11.1" customHeight="1" x14ac:dyDescent="0.2"/>
    <row r="362" ht="11.1" customHeight="1" x14ac:dyDescent="0.2"/>
    <row r="363" ht="11.1" customHeight="1" x14ac:dyDescent="0.2"/>
    <row r="364" ht="11.1" customHeight="1" x14ac:dyDescent="0.2"/>
  </sheetData>
  <mergeCells count="1">
    <mergeCell ref="D7:F7"/>
  </mergeCells>
  <pageMargins left="0.5" right="0.5" top="1" bottom="0.5" header="0.5" footer="0.25"/>
  <pageSetup firstPageNumber="102" orientation="landscape" useFirstPageNumber="1" r:id="rId1"/>
  <headerFooter alignWithMargins="0">
    <oddHeader>&amp;C&amp;"Line Printer,Bold"&amp;9BUDGET ESTIMATES
FY 2019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54057ABB9A7224BA04FA34E0638E902" ma:contentTypeVersion="7" ma:contentTypeDescription="Create a new document." ma:contentTypeScope="" ma:versionID="af280cb27bba55e1e032c66af9bcf3fd">
  <xsd:schema xmlns:xsd="http://www.w3.org/2001/XMLSchema" xmlns:xs="http://www.w3.org/2001/XMLSchema" xmlns:p="http://schemas.microsoft.com/office/2006/metadata/properties" xmlns:ns1="http://schemas.microsoft.com/sharepoint/v3" xmlns:ns2="dd2056c3-961d-42e8-841d-5c99c18d8243" targetNamespace="http://schemas.microsoft.com/office/2006/metadata/properties" ma:root="true" ma:fieldsID="850daaea80863495414abe8bd27e5ff4" ns1:_="" ns2:_="">
    <xsd:import namespace="http://schemas.microsoft.com/sharepoint/v3"/>
    <xsd:import namespace="dd2056c3-961d-42e8-841d-5c99c18d824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Yea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" ma:hidden="true" ma:internalName="PublishingStartDate" ma:readOnly="false">
      <xsd:simpleType>
        <xsd:restriction base="dms:Unknown"/>
      </xsd:simpleType>
    </xsd:element>
    <xsd:element name="PublishingExpirationDate" ma:index="5" nillable="true" ma:displayName="Scheduling End Date" ma:description="" ma:hidden="true" ma:internalName="PublishingExpirationDate" ma:readOnly="fals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2056c3-961d-42e8-841d-5c99c18d8243" elementFormDefault="qualified">
    <xsd:import namespace="http://schemas.microsoft.com/office/2006/documentManagement/types"/>
    <xsd:import namespace="http://schemas.microsoft.com/office/infopath/2007/PartnerControls"/>
    <xsd:element name="Year" ma:index="6" nillable="true" ma:displayName="Year" ma:description="(used for analytics docs only)" ma:indexed="true" ma:internalName="Year" ma:readOnly="false">
      <xsd:simpleType>
        <xsd:restriction base="dms:Text">
          <xsd:maxLength value="4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Year xmlns="dd2056c3-961d-42e8-841d-5c99c18d8243" xsi:nil="true"/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CA4BA46-2E9D-40B6-8B37-2A1BAF199DCC}"/>
</file>

<file path=customXml/itemProps2.xml><?xml version="1.0" encoding="utf-8"?>
<ds:datastoreItem xmlns:ds="http://schemas.openxmlformats.org/officeDocument/2006/customXml" ds:itemID="{2EC6879F-19EE-4866-AEE1-D849B02102A9}"/>
</file>

<file path=customXml/itemProps3.xml><?xml version="1.0" encoding="utf-8"?>
<ds:datastoreItem xmlns:ds="http://schemas.openxmlformats.org/officeDocument/2006/customXml" ds:itemID="{5C29F979-F693-4AA9-BBAD-F9BA2F667231}"/>
</file>

<file path=customXml/itemProps4.xml><?xml version="1.0" encoding="utf-8"?>
<ds:datastoreItem xmlns:ds="http://schemas.openxmlformats.org/officeDocument/2006/customXml" ds:itemID="{5E107E04-626F-4B2A-83B2-03158696D7B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OTT Fiscal Impact Summary</vt:lpstr>
      <vt:lpstr>Line Item Detail for BARS</vt:lpstr>
      <vt:lpstr>OTT Fiscal Impact (Example)</vt:lpstr>
      <vt:lpstr>'OTT Fiscal Impact (Example)'!Print_Area</vt:lpstr>
      <vt:lpstr>'OTT Fiscal Impact Summary'!Print_Area</vt:lpstr>
    </vt:vector>
  </TitlesOfParts>
  <Company>State of Maryland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DA-21B Over the Target Request Funding Detail</dc:title>
  <dc:subject>FY 2012 Operating Budget Instructions - Budget Form DBM-DA-21B</dc:subject>
  <dc:creator>DBM</dc:creator>
  <cp:lastModifiedBy>Yeh, Martha</cp:lastModifiedBy>
  <cp:lastPrinted>2017-06-05T12:37:22Z</cp:lastPrinted>
  <dcterms:created xsi:type="dcterms:W3CDTF">2005-07-07T12:20:56Z</dcterms:created>
  <dcterms:modified xsi:type="dcterms:W3CDTF">2017-06-15T15:59:33Z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xd_Signature">
    <vt:lpwstr/>
  </property>
  <property fmtid="{D5CDD505-2E9C-101B-9397-08002B2CF9AE}" pid="3" name="Order">
    <vt:lpwstr>182400.000000000</vt:lpwstr>
  </property>
  <property fmtid="{D5CDD505-2E9C-101B-9397-08002B2CF9AE}" pid="4" name="TemplateUrl">
    <vt:lpwstr/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ContentTypeId">
    <vt:lpwstr>0x010100C54057ABB9A7224BA04FA34E0638E902</vt:lpwstr>
  </property>
</Properties>
</file>